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25575" windowHeight="10170"/>
  </bookViews>
  <sheets>
    <sheet name="Результат" sheetId="1" r:id="rId1"/>
  </sheets>
  <calcPr calcId="124519"/>
</workbook>
</file>

<file path=xl/calcChain.xml><?xml version="1.0" encoding="utf-8"?>
<calcChain xmlns="http://schemas.openxmlformats.org/spreadsheetml/2006/main">
  <c r="L77" i="1"/>
  <c r="L75"/>
  <c r="L68"/>
  <c r="L66"/>
  <c r="L64"/>
  <c r="L62"/>
  <c r="L55"/>
  <c r="L53"/>
  <c r="L51"/>
  <c r="L33"/>
  <c r="L30"/>
  <c r="L28"/>
  <c r="L23"/>
  <c r="L20"/>
  <c r="L16"/>
  <c r="L13"/>
  <c r="L9"/>
  <c r="L6"/>
  <c r="M57"/>
  <c r="M58"/>
  <c r="M59"/>
  <c r="M60"/>
  <c r="K100"/>
  <c r="R47" l="1"/>
  <c r="R46"/>
  <c r="R45"/>
  <c r="R44"/>
  <c r="R43"/>
  <c r="R42"/>
  <c r="R41"/>
  <c r="Q47"/>
  <c r="Q46"/>
  <c r="Q45"/>
  <c r="Q44"/>
  <c r="Q43"/>
  <c r="Q42"/>
  <c r="Q41"/>
  <c r="M99"/>
  <c r="M87"/>
  <c r="M16"/>
  <c r="M13"/>
  <c r="M76"/>
  <c r="M74"/>
  <c r="M73"/>
  <c r="M72"/>
  <c r="M71"/>
  <c r="M70"/>
  <c r="M69"/>
  <c r="M67"/>
  <c r="M65"/>
  <c r="M63"/>
  <c r="M61"/>
  <c r="M56"/>
  <c r="M54"/>
  <c r="M52"/>
  <c r="M50"/>
  <c r="M49"/>
  <c r="M47"/>
  <c r="M46"/>
  <c r="M45"/>
  <c r="M44"/>
  <c r="M43"/>
  <c r="M42"/>
  <c r="M41"/>
  <c r="M39"/>
  <c r="M38"/>
  <c r="M37"/>
  <c r="M36"/>
  <c r="M35"/>
  <c r="M32"/>
  <c r="M31"/>
  <c r="M29"/>
  <c r="M27"/>
  <c r="M26"/>
  <c r="M25"/>
  <c r="M24"/>
  <c r="M22"/>
  <c r="M21"/>
  <c r="M19"/>
  <c r="M18"/>
  <c r="M17"/>
  <c r="M15"/>
  <c r="M14"/>
  <c r="M12"/>
  <c r="M11"/>
  <c r="M10"/>
  <c r="M8"/>
  <c r="M7"/>
  <c r="K75"/>
  <c r="M75" s="1"/>
  <c r="K68"/>
  <c r="M68" s="1"/>
  <c r="M66"/>
  <c r="K66"/>
  <c r="M64"/>
  <c r="K64"/>
  <c r="M62"/>
  <c r="K62"/>
  <c r="M55"/>
  <c r="K55"/>
  <c r="M53"/>
  <c r="K53"/>
  <c r="M51"/>
  <c r="K51"/>
  <c r="L48"/>
  <c r="M48" s="1"/>
  <c r="K48"/>
  <c r="K34"/>
  <c r="L40"/>
  <c r="K40"/>
  <c r="L34"/>
  <c r="K30"/>
  <c r="M30" s="1"/>
  <c r="K28"/>
  <c r="M28" s="1"/>
  <c r="K23"/>
  <c r="M23" s="1"/>
  <c r="K20"/>
  <c r="M20" s="1"/>
  <c r="K16"/>
  <c r="K13"/>
  <c r="K9"/>
  <c r="M9" s="1"/>
  <c r="K6"/>
  <c r="M6" s="1"/>
  <c r="M93"/>
  <c r="M92" s="1"/>
  <c r="L98"/>
  <c r="K98"/>
  <c r="L92"/>
  <c r="K92"/>
  <c r="M86"/>
  <c r="M85"/>
  <c r="M83"/>
  <c r="M82" s="1"/>
  <c r="L84"/>
  <c r="L87" s="1"/>
  <c r="L100" s="1"/>
  <c r="L82"/>
  <c r="K84"/>
  <c r="K82"/>
  <c r="R48" l="1"/>
  <c r="M98"/>
  <c r="M34"/>
  <c r="M40"/>
  <c r="K33"/>
  <c r="K77" s="1"/>
  <c r="Q48"/>
  <c r="K87"/>
  <c r="M84"/>
  <c r="M77" l="1"/>
  <c r="M33"/>
  <c r="M100" l="1"/>
</calcChain>
</file>

<file path=xl/sharedStrings.xml><?xml version="1.0" encoding="utf-8"?>
<sst xmlns="http://schemas.openxmlformats.org/spreadsheetml/2006/main" count="434" uniqueCount="115">
  <si>
    <t>ВР</t>
  </si>
  <si>
    <t>903</t>
  </si>
  <si>
    <t>0104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</si>
  <si>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</si>
  <si>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1300071301</t>
  </si>
  <si>
    <t>Фонд оплаты труда государственных (муниципальных) органов</t>
  </si>
  <si>
    <t>121</t>
  </si>
  <si>
    <t>129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</si>
  <si>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</si>
  <si>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</si>
  <si>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</si>
  <si>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</si>
  <si>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</si>
  <si>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</si>
  <si>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</si>
  <si>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</si>
  <si>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</si>
  <si>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1300071501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</si>
  <si>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</si>
  <si>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1300071509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</si>
  <si>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</si>
  <si>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7230000110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</si>
  <si>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</si>
  <si>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7230000190</t>
  </si>
  <si>
    <t>Уплата прочих налогов, сборов</t>
  </si>
  <si>
    <t>852</t>
  </si>
  <si>
    <t>0105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</si>
  <si>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</si>
  <si>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7230051200</t>
  </si>
  <si>
    <t>0113</t>
  </si>
  <si>
    <t>1700071200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</si>
  <si>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</si>
  <si>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</si>
  <si>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</si>
  <si>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1700102590</t>
  </si>
  <si>
    <t>Субсидии бюджетным учреждениям на иные цели</t>
  </si>
  <si>
    <t>612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</si>
  <si>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</si>
  <si>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7230071400</t>
  </si>
  <si>
    <t>Расходы на обеспечение деятельности муниципальных казенных учреждений в рамках непрограммных направлений расходов</t>
  </si>
  <si>
    <t>7300001590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</si>
  <si>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</si>
  <si>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</si>
  <si>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</si>
  <si>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</si>
  <si>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</si>
  <si>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</si>
  <si>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</si>
  <si>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</si>
  <si>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7400020370</t>
  </si>
  <si>
    <t>Уплата иных платежей</t>
  </si>
  <si>
    <t>853</t>
  </si>
  <si>
    <t>0309</t>
  </si>
  <si>
    <t>Расходы на приведение документации защитных сооружений гражданской обороны в соответствие с требованиями нормативно-правовых актов РФ</t>
  </si>
  <si>
    <t>0900220120</t>
  </si>
  <si>
    <t>0310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</si>
  <si>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</t>
  </si>
  <si>
    <t>0900020130</t>
  </si>
  <si>
    <t>0900101590</t>
  </si>
  <si>
    <t>0314</t>
  </si>
  <si>
    <t>Расходы на изготовление и распространение среди населения информационно-справочных материалов профилактической направленности в сфере общественной безопасности и противодействия наркомании, а также направленных на обеспечение защиты прав и свобод человека и гражданина, общества и государства от противоправных посягательств (ст.18 ч.1 №182-ФЗ от 23.06.2016г.)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</si>
  <si>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0600020060</t>
  </si>
  <si>
    <t>Расходы на участие в оказании содействия отделу МВД России по г. 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объектах; техническое сопровождение системы интеллектуального видеонаблюдения)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</si>
  <si>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0600020510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</si>
  <si>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</si>
  <si>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0700020070</t>
  </si>
  <si>
    <t>0705</t>
  </si>
  <si>
    <t>0900300190</t>
  </si>
  <si>
    <t>0707</t>
  </si>
  <si>
    <t>Расходы на мероприятия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</si>
  <si>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1300020170</t>
  </si>
  <si>
    <t>1201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</si>
  <si>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</si>
  <si>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7400060030</t>
  </si>
  <si>
    <t>Субсидии на возмещение недополученных доходов и (или) возмещение фактически понесенных затрат</t>
  </si>
  <si>
    <t>631</t>
  </si>
  <si>
    <t>1202</t>
  </si>
  <si>
    <t>Утвержденные бюджетные назначения, руб.</t>
  </si>
  <si>
    <t>Исполнено, 
руб.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</si>
  <si>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</si>
  <si>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Расходы на обеспечение деятельности муниципальных казенных учреждений в рамках непрограммных направлений расходов (МКУ "ЦБО ОМС")</t>
  </si>
  <si>
    <t>ЦБО</t>
  </si>
  <si>
    <t>ЦИА и МТО</t>
  </si>
  <si>
    <t>Расходы на обеспечение деятельности муниципальных казенных учреждений в рамках непрограммных направлений расходов (МКУ "ЦИА и МТО")</t>
  </si>
  <si>
    <t>Расходы на мероприятия в рамках непрограммных направлений расходов(представительские расходы)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</si>
  <si>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МКУ "ЕДДС"</t>
  </si>
  <si>
    <t>Прочая закупка товаров, работ и услуг  МКУ "ЕДДС"</t>
  </si>
  <si>
    <t>Прочая закупка товаров, работ и услуг (программа  "Гражданмская оборона")</t>
  </si>
  <si>
    <t>Прочая закупка товаров, работ и услуг  (опека)</t>
  </si>
  <si>
    <t>Прочая закупка товаров, работ и услуг  (КДН)</t>
  </si>
  <si>
    <t>Прочая закупка товаров, работ и услуг  (аппарат Администрации)</t>
  </si>
  <si>
    <t>Профессиональная подготовка, переподготовка и повышение квалификации работников муниципальных и госудврственных учреждений:</t>
  </si>
  <si>
    <t>Прочая закупка товаров, работ и услуг  (МКУ "ЦБО ОМС" , МКУ "ЦИА и МТО")</t>
  </si>
  <si>
    <t>Прочая закупка товаров, работ и услуг(опека)</t>
  </si>
  <si>
    <t>Муниципальное бюджетное учреждение «Архив города Евпатории»</t>
  </si>
  <si>
    <t>КЦСР</t>
  </si>
  <si>
    <t>КВСР</t>
  </si>
  <si>
    <t>КФСР</t>
  </si>
  <si>
    <t>ВСЕГО</t>
  </si>
  <si>
    <t>Показатели исполнения, %</t>
  </si>
  <si>
    <t>Наименование  расходов</t>
  </si>
  <si>
    <t>Автономная некоммерческая организация "Телерадиокомпания "Евпатория"</t>
  </si>
  <si>
    <t>1</t>
  </si>
  <si>
    <t>2</t>
  </si>
  <si>
    <t>3</t>
  </si>
  <si>
    <t>4</t>
  </si>
  <si>
    <t>5</t>
  </si>
  <si>
    <t>6</t>
  </si>
  <si>
    <t>7</t>
  </si>
  <si>
    <t>8</t>
  </si>
  <si>
    <t>Автономное некоммерческая организация "Издательство газеты "Евпаторийская здравница"</t>
  </si>
  <si>
    <t xml:space="preserve">ИТОГО </t>
  </si>
  <si>
    <t>Наименование расходов</t>
  </si>
  <si>
    <t>Администрация города Евпатории  по  состоянию  на 01 февраля 2023 года</t>
  </si>
  <si>
    <t>7400060040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</si>
</sst>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000000"/>
  </numFmts>
  <fonts count="16">
    <font>
      <sz val="11"/>
      <color indexed="8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164" fontId="1" fillId="2" borderId="6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right" vertical="center"/>
    </xf>
    <xf numFmtId="165" fontId="4" fillId="2" borderId="17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0" xfId="0" applyBorder="1"/>
    <xf numFmtId="165" fontId="4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5" fontId="4" fillId="2" borderId="2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5" fontId="4" fillId="2" borderId="21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right" vertical="center"/>
    </xf>
    <xf numFmtId="165" fontId="4" fillId="2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29" xfId="0" applyFont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center" wrapText="1"/>
    </xf>
    <xf numFmtId="49" fontId="4" fillId="2" borderId="3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/>
    </xf>
    <xf numFmtId="165" fontId="4" fillId="2" borderId="34" xfId="0" applyNumberFormat="1" applyFont="1" applyFill="1" applyBorder="1" applyAlignment="1">
      <alignment horizontal="center" vertical="center" wrapText="1"/>
    </xf>
    <xf numFmtId="164" fontId="1" fillId="2" borderId="34" xfId="0" applyNumberFormat="1" applyFont="1" applyFill="1" applyBorder="1" applyAlignment="1">
      <alignment horizontal="right" vertical="center"/>
    </xf>
    <xf numFmtId="164" fontId="1" fillId="2" borderId="30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5" fillId="2" borderId="15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2" fontId="0" fillId="0" borderId="31" xfId="0" applyNumberFormat="1" applyBorder="1"/>
    <xf numFmtId="164" fontId="9" fillId="2" borderId="28" xfId="0" applyNumberFormat="1" applyFont="1" applyFill="1" applyBorder="1" applyAlignment="1">
      <alignment horizontal="right" vertical="center"/>
    </xf>
    <xf numFmtId="2" fontId="11" fillId="0" borderId="31" xfId="0" applyNumberFormat="1" applyFont="1" applyBorder="1"/>
    <xf numFmtId="164" fontId="9" fillId="2" borderId="10" xfId="0" applyNumberFormat="1" applyFont="1" applyFill="1" applyBorder="1" applyAlignment="1">
      <alignment horizontal="right" vertical="center"/>
    </xf>
    <xf numFmtId="2" fontId="11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3" fillId="0" borderId="19" xfId="0" applyNumberFormat="1" applyFont="1" applyBorder="1" applyAlignment="1">
      <alignment vertical="center"/>
    </xf>
    <xf numFmtId="2" fontId="0" fillId="0" borderId="19" xfId="0" applyNumberFormat="1" applyBorder="1"/>
    <xf numFmtId="0" fontId="12" fillId="0" borderId="0" xfId="0" applyFont="1"/>
    <xf numFmtId="49" fontId="2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horizontal="right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10" fillId="2" borderId="10" xfId="0" applyNumberFormat="1" applyFont="1" applyFill="1" applyBorder="1" applyAlignment="1">
      <alignment horizontal="right" vertical="center"/>
    </xf>
    <xf numFmtId="165" fontId="3" fillId="2" borderId="24" xfId="0" applyNumberFormat="1" applyFont="1" applyFill="1" applyBorder="1" applyAlignment="1">
      <alignment horizontal="center" vertical="center" wrapText="1"/>
    </xf>
    <xf numFmtId="165" fontId="3" fillId="2" borderId="17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31" xfId="0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0" fontId="15" fillId="0" borderId="0" xfId="0" applyFont="1"/>
    <xf numFmtId="164" fontId="15" fillId="0" borderId="0" xfId="0" applyNumberFormat="1" applyFont="1"/>
    <xf numFmtId="2" fontId="7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101"/>
  <sheetViews>
    <sheetView tabSelected="1" workbookViewId="0">
      <selection activeCell="Q97" sqref="Q97"/>
    </sheetView>
  </sheetViews>
  <sheetFormatPr defaultRowHeight="15"/>
  <cols>
    <col min="1" max="1" width="0.5703125" customWidth="1"/>
    <col min="2" max="2" width="4.85546875" customWidth="1"/>
    <col min="3" max="3" width="1.85546875" customWidth="1"/>
    <col min="4" max="4" width="1" customWidth="1"/>
    <col min="5" max="5" width="5.7109375" customWidth="1"/>
    <col min="6" max="7" width="4.85546875" customWidth="1"/>
    <col min="8" max="8" width="3.140625" customWidth="1"/>
    <col min="9" max="9" width="2.5703125" customWidth="1"/>
    <col min="10" max="10" width="67.7109375" customWidth="1"/>
    <col min="11" max="11" width="17.85546875" customWidth="1"/>
    <col min="12" max="12" width="15.7109375" customWidth="1"/>
    <col min="13" max="13" width="12.140625" customWidth="1"/>
    <col min="17" max="17" width="14.85546875" customWidth="1"/>
    <col min="18" max="18" width="11.5703125" customWidth="1"/>
  </cols>
  <sheetData>
    <row r="1" spans="2:22" ht="15" customHeight="1" thickBot="1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22" ht="15" customHeight="1" thickBot="1">
      <c r="B2" s="74" t="s">
        <v>113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2:22" ht="15.75" thickBot="1">
      <c r="B3" s="114"/>
      <c r="C3" s="114"/>
      <c r="D3" s="114"/>
      <c r="E3" s="114"/>
      <c r="F3" s="114"/>
      <c r="G3" s="114"/>
      <c r="H3" s="114"/>
      <c r="I3" s="114"/>
      <c r="J3" s="2"/>
      <c r="K3" s="2"/>
      <c r="L3" s="2"/>
    </row>
    <row r="4" spans="2:22" ht="39" customHeight="1" thickBot="1">
      <c r="B4" s="77" t="s">
        <v>96</v>
      </c>
      <c r="C4" s="78"/>
      <c r="D4" s="77" t="s">
        <v>97</v>
      </c>
      <c r="E4" s="78"/>
      <c r="F4" s="77" t="s">
        <v>95</v>
      </c>
      <c r="G4" s="78"/>
      <c r="H4" s="77" t="s">
        <v>0</v>
      </c>
      <c r="I4" s="78"/>
      <c r="J4" s="42" t="s">
        <v>112</v>
      </c>
      <c r="K4" s="21" t="s">
        <v>77</v>
      </c>
      <c r="L4" s="21" t="s">
        <v>78</v>
      </c>
      <c r="M4" s="22" t="s">
        <v>99</v>
      </c>
    </row>
    <row r="5" spans="2:22" ht="17.25" customHeight="1" thickBot="1">
      <c r="B5" s="112">
        <v>2</v>
      </c>
      <c r="C5" s="112"/>
      <c r="D5" s="112">
        <v>3</v>
      </c>
      <c r="E5" s="112"/>
      <c r="F5" s="112">
        <v>4</v>
      </c>
      <c r="G5" s="112"/>
      <c r="H5" s="112">
        <v>5</v>
      </c>
      <c r="I5" s="112"/>
      <c r="J5" s="3"/>
      <c r="K5" s="23"/>
      <c r="L5" s="23"/>
      <c r="M5" s="24"/>
    </row>
    <row r="6" spans="2:22" ht="75" customHeight="1">
      <c r="B6" s="107" t="s">
        <v>1</v>
      </c>
      <c r="C6" s="108"/>
      <c r="D6" s="109" t="s">
        <v>2</v>
      </c>
      <c r="E6" s="108"/>
      <c r="F6" s="109" t="s">
        <v>4</v>
      </c>
      <c r="G6" s="108"/>
      <c r="H6" s="110"/>
      <c r="I6" s="111"/>
      <c r="J6" s="63" t="s">
        <v>3</v>
      </c>
      <c r="K6" s="44">
        <f>K7+K8</f>
        <v>3490027</v>
      </c>
      <c r="L6" s="44">
        <f>L7+L8</f>
        <v>274977.36</v>
      </c>
      <c r="M6" s="54">
        <f>L6/K6*100</f>
        <v>7.8789464952563408</v>
      </c>
      <c r="Q6" s="53"/>
    </row>
    <row r="7" spans="2:22" ht="15" customHeight="1">
      <c r="B7" s="100" t="s">
        <v>1</v>
      </c>
      <c r="C7" s="97"/>
      <c r="D7" s="97" t="s">
        <v>2</v>
      </c>
      <c r="E7" s="97"/>
      <c r="F7" s="97" t="s">
        <v>4</v>
      </c>
      <c r="G7" s="97"/>
      <c r="H7" s="97" t="s">
        <v>6</v>
      </c>
      <c r="I7" s="97"/>
      <c r="J7" s="5" t="s">
        <v>5</v>
      </c>
      <c r="K7" s="1">
        <v>2680512</v>
      </c>
      <c r="L7" s="4">
        <v>211196.13</v>
      </c>
      <c r="M7" s="55">
        <f>L7/K7*100</f>
        <v>7.8789473802019909</v>
      </c>
    </row>
    <row r="8" spans="2:22" ht="62.25" customHeight="1">
      <c r="B8" s="100" t="s">
        <v>1</v>
      </c>
      <c r="C8" s="97"/>
      <c r="D8" s="97" t="s">
        <v>2</v>
      </c>
      <c r="E8" s="97"/>
      <c r="F8" s="97" t="s">
        <v>4</v>
      </c>
      <c r="G8" s="97"/>
      <c r="H8" s="97" t="s">
        <v>7</v>
      </c>
      <c r="I8" s="97"/>
      <c r="J8" s="5" t="s">
        <v>79</v>
      </c>
      <c r="K8" s="1">
        <v>809515</v>
      </c>
      <c r="L8" s="4">
        <v>63781.23</v>
      </c>
      <c r="M8" s="55">
        <f>L8/K8*100</f>
        <v>7.8789435649740902</v>
      </c>
      <c r="V8" s="43"/>
    </row>
    <row r="9" spans="2:22" ht="80.25" customHeight="1">
      <c r="B9" s="102" t="s">
        <v>1</v>
      </c>
      <c r="C9" s="103"/>
      <c r="D9" s="104" t="s">
        <v>2</v>
      </c>
      <c r="E9" s="103"/>
      <c r="F9" s="104" t="s">
        <v>9</v>
      </c>
      <c r="G9" s="103"/>
      <c r="H9" s="105"/>
      <c r="I9" s="106"/>
      <c r="J9" s="64" t="s">
        <v>8</v>
      </c>
      <c r="K9" s="45">
        <f>K12+K11+K10</f>
        <v>391624</v>
      </c>
      <c r="L9" s="45">
        <f>L12+L11+L10</f>
        <v>0</v>
      </c>
      <c r="M9" s="54">
        <f>L9/K9*100</f>
        <v>0</v>
      </c>
    </row>
    <row r="10" spans="2:22" ht="23.25" customHeight="1">
      <c r="B10" s="100" t="s">
        <v>1</v>
      </c>
      <c r="C10" s="97"/>
      <c r="D10" s="97" t="s">
        <v>2</v>
      </c>
      <c r="E10" s="97"/>
      <c r="F10" s="97" t="s">
        <v>9</v>
      </c>
      <c r="G10" s="97"/>
      <c r="H10" s="97" t="s">
        <v>11</v>
      </c>
      <c r="I10" s="97"/>
      <c r="J10" s="57" t="s">
        <v>10</v>
      </c>
      <c r="K10" s="1">
        <v>110349.2</v>
      </c>
      <c r="L10" s="4">
        <v>0</v>
      </c>
      <c r="M10" s="55">
        <f t="shared" ref="M10:M12" si="0">L10/K10*100</f>
        <v>0</v>
      </c>
    </row>
    <row r="11" spans="2:22" ht="23.25" customHeight="1">
      <c r="B11" s="100" t="s">
        <v>1</v>
      </c>
      <c r="C11" s="97"/>
      <c r="D11" s="97" t="s">
        <v>2</v>
      </c>
      <c r="E11" s="97"/>
      <c r="F11" s="97" t="s">
        <v>9</v>
      </c>
      <c r="G11" s="97"/>
      <c r="H11" s="97" t="s">
        <v>13</v>
      </c>
      <c r="I11" s="97"/>
      <c r="J11" s="57" t="s">
        <v>12</v>
      </c>
      <c r="K11" s="1">
        <v>190189.44</v>
      </c>
      <c r="L11" s="4">
        <v>0</v>
      </c>
      <c r="M11" s="55">
        <f t="shared" si="0"/>
        <v>0</v>
      </c>
    </row>
    <row r="12" spans="2:22" ht="15" customHeight="1">
      <c r="B12" s="100" t="s">
        <v>1</v>
      </c>
      <c r="C12" s="97"/>
      <c r="D12" s="97" t="s">
        <v>2</v>
      </c>
      <c r="E12" s="97"/>
      <c r="F12" s="97" t="s">
        <v>9</v>
      </c>
      <c r="G12" s="97"/>
      <c r="H12" s="97" t="s">
        <v>15</v>
      </c>
      <c r="I12" s="97"/>
      <c r="J12" s="57" t="s">
        <v>14</v>
      </c>
      <c r="K12" s="1">
        <v>91085.36</v>
      </c>
      <c r="L12" s="4">
        <v>0</v>
      </c>
      <c r="M12" s="55">
        <f t="shared" si="0"/>
        <v>0</v>
      </c>
    </row>
    <row r="13" spans="2:22" ht="79.5" customHeight="1">
      <c r="B13" s="96" t="s">
        <v>1</v>
      </c>
      <c r="C13" s="91"/>
      <c r="D13" s="91" t="s">
        <v>2</v>
      </c>
      <c r="E13" s="91"/>
      <c r="F13" s="91" t="s">
        <v>17</v>
      </c>
      <c r="G13" s="91"/>
      <c r="H13" s="90"/>
      <c r="I13" s="90"/>
      <c r="J13" s="65" t="s">
        <v>16</v>
      </c>
      <c r="K13" s="45">
        <f>K14+K15</f>
        <v>1308760</v>
      </c>
      <c r="L13" s="45">
        <f>L14+L15</f>
        <v>82003.850000000006</v>
      </c>
      <c r="M13" s="54">
        <f>L13/K13*100</f>
        <v>6.2657668327271629</v>
      </c>
    </row>
    <row r="14" spans="2:22" ht="15" customHeight="1">
      <c r="B14" s="100" t="s">
        <v>1</v>
      </c>
      <c r="C14" s="97"/>
      <c r="D14" s="97" t="s">
        <v>2</v>
      </c>
      <c r="E14" s="97"/>
      <c r="F14" s="97" t="s">
        <v>17</v>
      </c>
      <c r="G14" s="97"/>
      <c r="H14" s="97" t="s">
        <v>6</v>
      </c>
      <c r="I14" s="97"/>
      <c r="J14" s="5" t="s">
        <v>5</v>
      </c>
      <c r="K14" s="1">
        <v>1005192</v>
      </c>
      <c r="L14" s="4">
        <v>62982.99</v>
      </c>
      <c r="M14" s="7">
        <f t="shared" ref="M14:M15" si="1">L14/K14*100</f>
        <v>6.265767137024568</v>
      </c>
    </row>
    <row r="15" spans="2:22" ht="34.5" customHeight="1">
      <c r="B15" s="100" t="s">
        <v>1</v>
      </c>
      <c r="C15" s="97"/>
      <c r="D15" s="97" t="s">
        <v>2</v>
      </c>
      <c r="E15" s="97"/>
      <c r="F15" s="97" t="s">
        <v>17</v>
      </c>
      <c r="G15" s="97"/>
      <c r="H15" s="97" t="s">
        <v>7</v>
      </c>
      <c r="I15" s="97"/>
      <c r="J15" s="5" t="s">
        <v>79</v>
      </c>
      <c r="K15" s="1">
        <v>303568</v>
      </c>
      <c r="L15" s="4">
        <v>19020.86</v>
      </c>
      <c r="M15" s="7">
        <f t="shared" si="1"/>
        <v>6.2657658251199084</v>
      </c>
    </row>
    <row r="16" spans="2:22" ht="90.75" customHeight="1">
      <c r="B16" s="96" t="s">
        <v>1</v>
      </c>
      <c r="C16" s="91"/>
      <c r="D16" s="91" t="s">
        <v>2</v>
      </c>
      <c r="E16" s="91"/>
      <c r="F16" s="91" t="s">
        <v>19</v>
      </c>
      <c r="G16" s="91"/>
      <c r="H16" s="90"/>
      <c r="I16" s="90"/>
      <c r="J16" s="65" t="s">
        <v>18</v>
      </c>
      <c r="K16" s="46">
        <f>K17+K18+K19</f>
        <v>153714</v>
      </c>
      <c r="L16" s="46">
        <f>L17+L18+L19</f>
        <v>0</v>
      </c>
      <c r="M16" s="54">
        <f>L16/K16*100</f>
        <v>0</v>
      </c>
    </row>
    <row r="17" spans="2:13" ht="23.25" customHeight="1">
      <c r="B17" s="100" t="s">
        <v>1</v>
      </c>
      <c r="C17" s="97"/>
      <c r="D17" s="97" t="s">
        <v>2</v>
      </c>
      <c r="E17" s="97"/>
      <c r="F17" s="97" t="s">
        <v>19</v>
      </c>
      <c r="G17" s="97"/>
      <c r="H17" s="97" t="s">
        <v>11</v>
      </c>
      <c r="I17" s="97"/>
      <c r="J17" s="57" t="s">
        <v>10</v>
      </c>
      <c r="K17" s="1">
        <v>35092</v>
      </c>
      <c r="L17" s="4">
        <v>0</v>
      </c>
      <c r="M17" s="7">
        <f t="shared" ref="M17:M19" si="2">L17/K17*100</f>
        <v>0</v>
      </c>
    </row>
    <row r="18" spans="2:13" ht="23.25" customHeight="1">
      <c r="B18" s="100" t="s">
        <v>1</v>
      </c>
      <c r="C18" s="97"/>
      <c r="D18" s="97" t="s">
        <v>2</v>
      </c>
      <c r="E18" s="97"/>
      <c r="F18" s="97" t="s">
        <v>19</v>
      </c>
      <c r="G18" s="97"/>
      <c r="H18" s="97" t="s">
        <v>13</v>
      </c>
      <c r="I18" s="97"/>
      <c r="J18" s="57" t="s">
        <v>12</v>
      </c>
      <c r="K18" s="1">
        <v>53807.33</v>
      </c>
      <c r="L18" s="4">
        <v>0</v>
      </c>
      <c r="M18" s="7">
        <f t="shared" si="2"/>
        <v>0</v>
      </c>
    </row>
    <row r="19" spans="2:13" ht="15" customHeight="1">
      <c r="B19" s="100" t="s">
        <v>1</v>
      </c>
      <c r="C19" s="97"/>
      <c r="D19" s="97" t="s">
        <v>2</v>
      </c>
      <c r="E19" s="97"/>
      <c r="F19" s="97" t="s">
        <v>19</v>
      </c>
      <c r="G19" s="97"/>
      <c r="H19" s="97" t="s">
        <v>15</v>
      </c>
      <c r="I19" s="97"/>
      <c r="J19" s="57" t="s">
        <v>14</v>
      </c>
      <c r="K19" s="1">
        <v>64814.67</v>
      </c>
      <c r="L19" s="4">
        <v>0</v>
      </c>
      <c r="M19" s="7">
        <f t="shared" si="2"/>
        <v>0</v>
      </c>
    </row>
    <row r="20" spans="2:13" ht="45.75" customHeight="1">
      <c r="B20" s="96" t="s">
        <v>1</v>
      </c>
      <c r="C20" s="91"/>
      <c r="D20" s="91" t="s">
        <v>2</v>
      </c>
      <c r="E20" s="91"/>
      <c r="F20" s="91" t="s">
        <v>21</v>
      </c>
      <c r="G20" s="91"/>
      <c r="H20" s="90"/>
      <c r="I20" s="90"/>
      <c r="J20" s="65" t="s">
        <v>20</v>
      </c>
      <c r="K20" s="45">
        <f>K22+K21</f>
        <v>34653138</v>
      </c>
      <c r="L20" s="45">
        <f>L22+L21</f>
        <v>2850636.6799999997</v>
      </c>
      <c r="M20" s="54">
        <f>L20/K20*100</f>
        <v>8.2262006978992765</v>
      </c>
    </row>
    <row r="21" spans="2:13" ht="15" customHeight="1">
      <c r="B21" s="100" t="s">
        <v>1</v>
      </c>
      <c r="C21" s="97"/>
      <c r="D21" s="97" t="s">
        <v>2</v>
      </c>
      <c r="E21" s="97"/>
      <c r="F21" s="97" t="s">
        <v>21</v>
      </c>
      <c r="G21" s="97"/>
      <c r="H21" s="97" t="s">
        <v>6</v>
      </c>
      <c r="I21" s="97"/>
      <c r="J21" s="5" t="s">
        <v>5</v>
      </c>
      <c r="K21" s="1">
        <v>26615313</v>
      </c>
      <c r="L21" s="4">
        <v>2201715.38</v>
      </c>
      <c r="M21" s="55">
        <f t="shared" ref="M21:M22" si="3">L21/K21*100</f>
        <v>8.2723632819948421</v>
      </c>
    </row>
    <row r="22" spans="2:13" ht="34.5" customHeight="1">
      <c r="B22" s="100" t="s">
        <v>1</v>
      </c>
      <c r="C22" s="97"/>
      <c r="D22" s="97" t="s">
        <v>2</v>
      </c>
      <c r="E22" s="97"/>
      <c r="F22" s="97" t="s">
        <v>21</v>
      </c>
      <c r="G22" s="97"/>
      <c r="H22" s="97" t="s">
        <v>7</v>
      </c>
      <c r="I22" s="97"/>
      <c r="J22" s="5" t="s">
        <v>79</v>
      </c>
      <c r="K22" s="1">
        <v>8037825</v>
      </c>
      <c r="L22" s="4">
        <v>648921.30000000005</v>
      </c>
      <c r="M22" s="7">
        <f t="shared" si="3"/>
        <v>8.073344468186356</v>
      </c>
    </row>
    <row r="23" spans="2:13" ht="57" customHeight="1">
      <c r="B23" s="96" t="s">
        <v>1</v>
      </c>
      <c r="C23" s="91"/>
      <c r="D23" s="91" t="s">
        <v>2</v>
      </c>
      <c r="E23" s="91"/>
      <c r="F23" s="91" t="s">
        <v>23</v>
      </c>
      <c r="G23" s="91"/>
      <c r="H23" s="90"/>
      <c r="I23" s="90"/>
      <c r="J23" s="65" t="s">
        <v>22</v>
      </c>
      <c r="K23" s="45">
        <f>K24+K25+K26+K27</f>
        <v>4215080</v>
      </c>
      <c r="L23" s="45">
        <f>L24+L25+L26+L27</f>
        <v>212888.26</v>
      </c>
      <c r="M23" s="54">
        <f>L23/K23*100</f>
        <v>5.0506339144215531</v>
      </c>
    </row>
    <row r="24" spans="2:13" ht="23.25" customHeight="1">
      <c r="B24" s="100" t="s">
        <v>1</v>
      </c>
      <c r="C24" s="97"/>
      <c r="D24" s="97" t="s">
        <v>2</v>
      </c>
      <c r="E24" s="97"/>
      <c r="F24" s="97" t="s">
        <v>23</v>
      </c>
      <c r="G24" s="97"/>
      <c r="H24" s="97" t="s">
        <v>11</v>
      </c>
      <c r="I24" s="97"/>
      <c r="J24" s="57" t="s">
        <v>10</v>
      </c>
      <c r="K24" s="1">
        <v>256373</v>
      </c>
      <c r="L24" s="4">
        <v>0</v>
      </c>
      <c r="M24" s="7">
        <f t="shared" ref="M24:M27" si="4">L24/K24*100</f>
        <v>0</v>
      </c>
    </row>
    <row r="25" spans="2:13" ht="23.25" customHeight="1">
      <c r="B25" s="100" t="s">
        <v>1</v>
      </c>
      <c r="C25" s="97"/>
      <c r="D25" s="97" t="s">
        <v>2</v>
      </c>
      <c r="E25" s="97"/>
      <c r="F25" s="97" t="s">
        <v>23</v>
      </c>
      <c r="G25" s="97"/>
      <c r="H25" s="97" t="s">
        <v>13</v>
      </c>
      <c r="I25" s="97"/>
      <c r="J25" s="57" t="s">
        <v>12</v>
      </c>
      <c r="K25" s="1">
        <v>1732092</v>
      </c>
      <c r="L25" s="4">
        <v>99600</v>
      </c>
      <c r="M25" s="55">
        <f t="shared" si="4"/>
        <v>5.7502719255097308</v>
      </c>
    </row>
    <row r="26" spans="2:13" ht="15" customHeight="1">
      <c r="B26" s="100" t="s">
        <v>1</v>
      </c>
      <c r="C26" s="97"/>
      <c r="D26" s="97" t="s">
        <v>2</v>
      </c>
      <c r="E26" s="97"/>
      <c r="F26" s="97" t="s">
        <v>23</v>
      </c>
      <c r="G26" s="97"/>
      <c r="H26" s="97" t="s">
        <v>15</v>
      </c>
      <c r="I26" s="97"/>
      <c r="J26" s="58" t="s">
        <v>14</v>
      </c>
      <c r="K26" s="1">
        <v>2202253</v>
      </c>
      <c r="L26" s="4">
        <v>113288.26</v>
      </c>
      <c r="M26" s="55">
        <f t="shared" si="4"/>
        <v>5.1441982369873029</v>
      </c>
    </row>
    <row r="27" spans="2:13" ht="15" customHeight="1">
      <c r="B27" s="100" t="s">
        <v>1</v>
      </c>
      <c r="C27" s="97"/>
      <c r="D27" s="97" t="s">
        <v>2</v>
      </c>
      <c r="E27" s="97"/>
      <c r="F27" s="97" t="s">
        <v>23</v>
      </c>
      <c r="G27" s="97"/>
      <c r="H27" s="97" t="s">
        <v>25</v>
      </c>
      <c r="I27" s="97"/>
      <c r="J27" s="6" t="s">
        <v>24</v>
      </c>
      <c r="K27" s="1">
        <v>24362</v>
      </c>
      <c r="L27" s="4">
        <v>0</v>
      </c>
      <c r="M27" s="7">
        <f t="shared" si="4"/>
        <v>0</v>
      </c>
    </row>
    <row r="28" spans="2:13" ht="45.75" customHeight="1">
      <c r="B28" s="96" t="s">
        <v>1</v>
      </c>
      <c r="C28" s="91"/>
      <c r="D28" s="91" t="s">
        <v>26</v>
      </c>
      <c r="E28" s="91"/>
      <c r="F28" s="91" t="s">
        <v>28</v>
      </c>
      <c r="G28" s="91"/>
      <c r="H28" s="90"/>
      <c r="I28" s="90"/>
      <c r="J28" s="65" t="s">
        <v>27</v>
      </c>
      <c r="K28" s="45">
        <f>K29</f>
        <v>4294</v>
      </c>
      <c r="L28" s="45">
        <f>L29</f>
        <v>0</v>
      </c>
      <c r="M28" s="54">
        <f>L28/K28*100</f>
        <v>0</v>
      </c>
    </row>
    <row r="29" spans="2:13" ht="15" customHeight="1">
      <c r="B29" s="100" t="s">
        <v>1</v>
      </c>
      <c r="C29" s="97"/>
      <c r="D29" s="97" t="s">
        <v>26</v>
      </c>
      <c r="E29" s="97"/>
      <c r="F29" s="97" t="s">
        <v>28</v>
      </c>
      <c r="G29" s="97"/>
      <c r="H29" s="97" t="s">
        <v>15</v>
      </c>
      <c r="I29" s="97"/>
      <c r="J29" s="6" t="s">
        <v>14</v>
      </c>
      <c r="K29" s="1">
        <v>4294</v>
      </c>
      <c r="L29" s="4">
        <v>0</v>
      </c>
      <c r="M29" s="7">
        <f>L29/K29*100</f>
        <v>0</v>
      </c>
    </row>
    <row r="30" spans="2:13" ht="50.25" customHeight="1">
      <c r="B30" s="96" t="s">
        <v>1</v>
      </c>
      <c r="C30" s="91"/>
      <c r="D30" s="91" t="s">
        <v>29</v>
      </c>
      <c r="E30" s="91"/>
      <c r="F30" s="91" t="s">
        <v>38</v>
      </c>
      <c r="G30" s="91"/>
      <c r="H30" s="90"/>
      <c r="I30" s="90"/>
      <c r="J30" s="65" t="s">
        <v>37</v>
      </c>
      <c r="K30" s="45">
        <f>K31+K32</f>
        <v>182445</v>
      </c>
      <c r="L30" s="45">
        <f>L31+L32</f>
        <v>0</v>
      </c>
      <c r="M30" s="54">
        <f>L30/K30*100</f>
        <v>0</v>
      </c>
    </row>
    <row r="31" spans="2:13" ht="23.25" customHeight="1">
      <c r="B31" s="100" t="s">
        <v>1</v>
      </c>
      <c r="C31" s="97"/>
      <c r="D31" s="97" t="s">
        <v>29</v>
      </c>
      <c r="E31" s="97"/>
      <c r="F31" s="97" t="s">
        <v>38</v>
      </c>
      <c r="G31" s="97"/>
      <c r="H31" s="97" t="s">
        <v>13</v>
      </c>
      <c r="I31" s="97"/>
      <c r="J31" s="57" t="s">
        <v>12</v>
      </c>
      <c r="K31" s="1">
        <v>70390</v>
      </c>
      <c r="L31" s="4">
        <v>0</v>
      </c>
      <c r="M31" s="7">
        <f t="shared" ref="M31:M32" si="5">L31/K31*100</f>
        <v>0</v>
      </c>
    </row>
    <row r="32" spans="2:13" ht="15" customHeight="1">
      <c r="B32" s="100" t="s">
        <v>1</v>
      </c>
      <c r="C32" s="97"/>
      <c r="D32" s="97" t="s">
        <v>29</v>
      </c>
      <c r="E32" s="97"/>
      <c r="F32" s="97" t="s">
        <v>38</v>
      </c>
      <c r="G32" s="97"/>
      <c r="H32" s="97" t="s">
        <v>15</v>
      </c>
      <c r="I32" s="97"/>
      <c r="J32" s="58" t="s">
        <v>14</v>
      </c>
      <c r="K32" s="1">
        <v>112055</v>
      </c>
      <c r="L32" s="4">
        <v>0</v>
      </c>
      <c r="M32" s="7">
        <f t="shared" si="5"/>
        <v>0</v>
      </c>
    </row>
    <row r="33" spans="2:19" ht="30" customHeight="1">
      <c r="B33" s="96" t="s">
        <v>1</v>
      </c>
      <c r="C33" s="91"/>
      <c r="D33" s="91" t="s">
        <v>29</v>
      </c>
      <c r="E33" s="91"/>
      <c r="F33" s="91" t="s">
        <v>40</v>
      </c>
      <c r="G33" s="91"/>
      <c r="H33" s="90"/>
      <c r="I33" s="90"/>
      <c r="J33" s="65" t="s">
        <v>39</v>
      </c>
      <c r="K33" s="45">
        <f>K34+K40</f>
        <v>45997232.32</v>
      </c>
      <c r="L33" s="45">
        <f>L34+L40</f>
        <v>2485523.77</v>
      </c>
      <c r="M33" s="54">
        <f>L33/K33*100</f>
        <v>5.4036376639106445</v>
      </c>
    </row>
    <row r="34" spans="2:19" ht="34.5" customHeight="1">
      <c r="B34" s="101" t="s">
        <v>1</v>
      </c>
      <c r="C34" s="90"/>
      <c r="D34" s="90" t="s">
        <v>29</v>
      </c>
      <c r="E34" s="90"/>
      <c r="F34" s="90" t="s">
        <v>40</v>
      </c>
      <c r="G34" s="90"/>
      <c r="H34" s="91" t="s">
        <v>81</v>
      </c>
      <c r="I34" s="91"/>
      <c r="J34" s="6" t="s">
        <v>80</v>
      </c>
      <c r="K34" s="47">
        <f>K35+K36+K37+K38+K39</f>
        <v>11622870</v>
      </c>
      <c r="L34" s="47">
        <f>L35+L36+L37+L38+L39</f>
        <v>839633.73</v>
      </c>
      <c r="M34" s="7">
        <f>L34/K34*100</f>
        <v>7.2239793613797616</v>
      </c>
    </row>
    <row r="35" spans="2:19" ht="23.25" customHeight="1">
      <c r="B35" s="101" t="s">
        <v>1</v>
      </c>
      <c r="C35" s="90"/>
      <c r="D35" s="90" t="s">
        <v>29</v>
      </c>
      <c r="E35" s="90"/>
      <c r="F35" s="90" t="s">
        <v>40</v>
      </c>
      <c r="G35" s="90"/>
      <c r="H35" s="89" t="s">
        <v>42</v>
      </c>
      <c r="I35" s="90"/>
      <c r="J35" s="6" t="s">
        <v>41</v>
      </c>
      <c r="K35" s="1">
        <v>7824024</v>
      </c>
      <c r="L35" s="4">
        <v>643439.1</v>
      </c>
      <c r="M35" s="7">
        <f t="shared" ref="M35:M76" si="6">L35/K35*100</f>
        <v>8.2238896506452424</v>
      </c>
      <c r="Q35" s="56"/>
    </row>
    <row r="36" spans="2:19" ht="23.25" customHeight="1">
      <c r="B36" s="101" t="s">
        <v>1</v>
      </c>
      <c r="C36" s="90"/>
      <c r="D36" s="90" t="s">
        <v>29</v>
      </c>
      <c r="E36" s="90"/>
      <c r="F36" s="90" t="s">
        <v>40</v>
      </c>
      <c r="G36" s="90"/>
      <c r="H36" s="89" t="s">
        <v>44</v>
      </c>
      <c r="I36" s="90"/>
      <c r="J36" s="6" t="s">
        <v>43</v>
      </c>
      <c r="K36" s="1">
        <v>10516</v>
      </c>
      <c r="L36" s="4">
        <v>0</v>
      </c>
      <c r="M36" s="7">
        <f t="shared" si="6"/>
        <v>0</v>
      </c>
    </row>
    <row r="37" spans="2:19" ht="23.25" customHeight="1">
      <c r="B37" s="101" t="s">
        <v>1</v>
      </c>
      <c r="C37" s="90"/>
      <c r="D37" s="90" t="s">
        <v>29</v>
      </c>
      <c r="E37" s="90"/>
      <c r="F37" s="90" t="s">
        <v>40</v>
      </c>
      <c r="G37" s="90"/>
      <c r="H37" s="89" t="s">
        <v>46</v>
      </c>
      <c r="I37" s="90"/>
      <c r="J37" s="6" t="s">
        <v>45</v>
      </c>
      <c r="K37" s="1">
        <v>2362855</v>
      </c>
      <c r="L37" s="4">
        <v>190694.63</v>
      </c>
      <c r="M37" s="7">
        <f t="shared" si="6"/>
        <v>8.0705176576641389</v>
      </c>
    </row>
    <row r="38" spans="2:19" ht="23.25" customHeight="1">
      <c r="B38" s="101" t="s">
        <v>1</v>
      </c>
      <c r="C38" s="90"/>
      <c r="D38" s="90" t="s">
        <v>29</v>
      </c>
      <c r="E38" s="90"/>
      <c r="F38" s="90" t="s">
        <v>40</v>
      </c>
      <c r="G38" s="90"/>
      <c r="H38" s="89" t="s">
        <v>13</v>
      </c>
      <c r="I38" s="90"/>
      <c r="J38" s="6" t="s">
        <v>12</v>
      </c>
      <c r="K38" s="1">
        <v>803298</v>
      </c>
      <c r="L38" s="4">
        <v>5500</v>
      </c>
      <c r="M38" s="7">
        <f t="shared" si="6"/>
        <v>0.68467741734698706</v>
      </c>
    </row>
    <row r="39" spans="2:19" ht="23.25" customHeight="1">
      <c r="B39" s="101" t="s">
        <v>1</v>
      </c>
      <c r="C39" s="90"/>
      <c r="D39" s="90" t="s">
        <v>29</v>
      </c>
      <c r="E39" s="90"/>
      <c r="F39" s="90" t="s">
        <v>40</v>
      </c>
      <c r="G39" s="90"/>
      <c r="H39" s="89" t="s">
        <v>15</v>
      </c>
      <c r="I39" s="90"/>
      <c r="J39" s="6" t="s">
        <v>14</v>
      </c>
      <c r="K39" s="1">
        <v>622177</v>
      </c>
      <c r="L39" s="4">
        <v>0</v>
      </c>
      <c r="M39" s="7">
        <f t="shared" si="6"/>
        <v>0</v>
      </c>
    </row>
    <row r="40" spans="2:19" ht="33" customHeight="1">
      <c r="B40" s="101" t="s">
        <v>1</v>
      </c>
      <c r="C40" s="90"/>
      <c r="D40" s="90" t="s">
        <v>29</v>
      </c>
      <c r="E40" s="90"/>
      <c r="F40" s="90" t="s">
        <v>40</v>
      </c>
      <c r="G40" s="90"/>
      <c r="H40" s="92" t="s">
        <v>82</v>
      </c>
      <c r="I40" s="93"/>
      <c r="J40" s="6" t="s">
        <v>83</v>
      </c>
      <c r="K40" s="47">
        <f>K41+K42+K43+K44+K45+K46+K47</f>
        <v>34374362.32</v>
      </c>
      <c r="L40" s="47">
        <f>L41+L42+L43+L44+L45+L46+L47</f>
        <v>1645890.04</v>
      </c>
      <c r="M40" s="7">
        <f t="shared" si="6"/>
        <v>4.7881325758947195</v>
      </c>
      <c r="P40" s="115"/>
      <c r="Q40" s="115"/>
      <c r="R40" s="115"/>
      <c r="S40" s="115"/>
    </row>
    <row r="41" spans="2:19" ht="15" customHeight="1">
      <c r="B41" s="100" t="s">
        <v>1</v>
      </c>
      <c r="C41" s="97"/>
      <c r="D41" s="97" t="s">
        <v>29</v>
      </c>
      <c r="E41" s="97"/>
      <c r="F41" s="97" t="s">
        <v>40</v>
      </c>
      <c r="G41" s="97"/>
      <c r="H41" s="97" t="s">
        <v>42</v>
      </c>
      <c r="I41" s="97"/>
      <c r="J41" s="6" t="s">
        <v>41</v>
      </c>
      <c r="K41" s="1">
        <v>15834366</v>
      </c>
      <c r="L41" s="4">
        <v>1260063.31</v>
      </c>
      <c r="M41" s="7">
        <f t="shared" si="6"/>
        <v>7.9577755749740779</v>
      </c>
      <c r="P41" s="115"/>
      <c r="Q41" s="116">
        <f t="shared" ref="Q41:R45" si="7">K35+K41</f>
        <v>23658390</v>
      </c>
      <c r="R41" s="116">
        <f t="shared" si="7"/>
        <v>1903502.4100000001</v>
      </c>
      <c r="S41" s="115"/>
    </row>
    <row r="42" spans="2:19" ht="23.25" customHeight="1">
      <c r="B42" s="100" t="s">
        <v>1</v>
      </c>
      <c r="C42" s="97"/>
      <c r="D42" s="97" t="s">
        <v>29</v>
      </c>
      <c r="E42" s="97"/>
      <c r="F42" s="97" t="s">
        <v>40</v>
      </c>
      <c r="G42" s="97"/>
      <c r="H42" s="97" t="s">
        <v>44</v>
      </c>
      <c r="I42" s="97"/>
      <c r="J42" s="6" t="s">
        <v>43</v>
      </c>
      <c r="K42" s="1">
        <v>43340</v>
      </c>
      <c r="L42" s="4">
        <v>0</v>
      </c>
      <c r="M42" s="7">
        <f t="shared" si="6"/>
        <v>0</v>
      </c>
      <c r="P42" s="115"/>
      <c r="Q42" s="116">
        <f t="shared" si="7"/>
        <v>53856</v>
      </c>
      <c r="R42" s="116">
        <f t="shared" si="7"/>
        <v>0</v>
      </c>
      <c r="S42" s="115"/>
    </row>
    <row r="43" spans="2:19" ht="23.25" customHeight="1">
      <c r="B43" s="100" t="s">
        <v>1</v>
      </c>
      <c r="C43" s="97"/>
      <c r="D43" s="97" t="s">
        <v>29</v>
      </c>
      <c r="E43" s="97"/>
      <c r="F43" s="97" t="s">
        <v>40</v>
      </c>
      <c r="G43" s="97"/>
      <c r="H43" s="97" t="s">
        <v>46</v>
      </c>
      <c r="I43" s="97"/>
      <c r="J43" s="6" t="s">
        <v>45</v>
      </c>
      <c r="K43" s="1">
        <v>4781979</v>
      </c>
      <c r="L43" s="4">
        <v>378653.73</v>
      </c>
      <c r="M43" s="7">
        <f t="shared" si="6"/>
        <v>7.9183478221046144</v>
      </c>
      <c r="P43" s="115"/>
      <c r="Q43" s="116">
        <f t="shared" si="7"/>
        <v>7144834</v>
      </c>
      <c r="R43" s="116">
        <f t="shared" si="7"/>
        <v>569348.36</v>
      </c>
      <c r="S43" s="115"/>
    </row>
    <row r="44" spans="2:19" ht="23.25" customHeight="1">
      <c r="B44" s="100" t="s">
        <v>1</v>
      </c>
      <c r="C44" s="97"/>
      <c r="D44" s="97" t="s">
        <v>29</v>
      </c>
      <c r="E44" s="97"/>
      <c r="F44" s="97" t="s">
        <v>40</v>
      </c>
      <c r="G44" s="97"/>
      <c r="H44" s="97" t="s">
        <v>13</v>
      </c>
      <c r="I44" s="97"/>
      <c r="J44" s="6" t="s">
        <v>12</v>
      </c>
      <c r="K44" s="1">
        <v>996566</v>
      </c>
      <c r="L44" s="4">
        <v>0</v>
      </c>
      <c r="M44" s="7">
        <f t="shared" si="6"/>
        <v>0</v>
      </c>
      <c r="P44" s="115"/>
      <c r="Q44" s="116">
        <f t="shared" si="7"/>
        <v>1799864</v>
      </c>
      <c r="R44" s="116">
        <f t="shared" si="7"/>
        <v>5500</v>
      </c>
      <c r="S44" s="115"/>
    </row>
    <row r="45" spans="2:19" ht="15" customHeight="1">
      <c r="B45" s="100" t="s">
        <v>1</v>
      </c>
      <c r="C45" s="97"/>
      <c r="D45" s="97" t="s">
        <v>29</v>
      </c>
      <c r="E45" s="97"/>
      <c r="F45" s="97" t="s">
        <v>40</v>
      </c>
      <c r="G45" s="97"/>
      <c r="H45" s="97" t="s">
        <v>15</v>
      </c>
      <c r="I45" s="97"/>
      <c r="J45" s="6" t="s">
        <v>14</v>
      </c>
      <c r="K45" s="1">
        <v>11337994.939999999</v>
      </c>
      <c r="L45" s="4">
        <v>7173</v>
      </c>
      <c r="M45" s="7">
        <f t="shared" si="6"/>
        <v>6.3265154358941714E-2</v>
      </c>
      <c r="P45" s="115"/>
      <c r="Q45" s="116">
        <f t="shared" si="7"/>
        <v>11960171.939999999</v>
      </c>
      <c r="R45" s="116">
        <f t="shared" si="7"/>
        <v>7173</v>
      </c>
      <c r="S45" s="115"/>
    </row>
    <row r="46" spans="2:19" ht="15" customHeight="1">
      <c r="B46" s="100" t="s">
        <v>1</v>
      </c>
      <c r="C46" s="97"/>
      <c r="D46" s="97" t="s">
        <v>29</v>
      </c>
      <c r="E46" s="97"/>
      <c r="F46" s="97" t="s">
        <v>40</v>
      </c>
      <c r="G46" s="97"/>
      <c r="H46" s="97" t="s">
        <v>48</v>
      </c>
      <c r="I46" s="97"/>
      <c r="J46" s="6" t="s">
        <v>47</v>
      </c>
      <c r="K46" s="1">
        <v>1360752.38</v>
      </c>
      <c r="L46" s="4">
        <v>0</v>
      </c>
      <c r="M46" s="7">
        <f t="shared" si="6"/>
        <v>0</v>
      </c>
      <c r="P46" s="115"/>
      <c r="Q46" s="116">
        <f>K46</f>
        <v>1360752.38</v>
      </c>
      <c r="R46" s="116">
        <f>L46</f>
        <v>0</v>
      </c>
      <c r="S46" s="115"/>
    </row>
    <row r="47" spans="2:19" ht="15" customHeight="1">
      <c r="B47" s="100" t="s">
        <v>1</v>
      </c>
      <c r="C47" s="97"/>
      <c r="D47" s="97" t="s">
        <v>29</v>
      </c>
      <c r="E47" s="97"/>
      <c r="F47" s="97" t="s">
        <v>40</v>
      </c>
      <c r="G47" s="97"/>
      <c r="H47" s="97" t="s">
        <v>25</v>
      </c>
      <c r="I47" s="97"/>
      <c r="J47" s="6" t="s">
        <v>24</v>
      </c>
      <c r="K47" s="1">
        <v>19364</v>
      </c>
      <c r="L47" s="4">
        <v>0</v>
      </c>
      <c r="M47" s="7">
        <f t="shared" si="6"/>
        <v>0</v>
      </c>
      <c r="P47" s="115"/>
      <c r="Q47" s="116">
        <f>K47</f>
        <v>19364</v>
      </c>
      <c r="R47" s="116">
        <f>L47</f>
        <v>0</v>
      </c>
      <c r="S47" s="115"/>
    </row>
    <row r="48" spans="2:19" ht="23.25" customHeight="1">
      <c r="B48" s="96" t="s">
        <v>1</v>
      </c>
      <c r="C48" s="91"/>
      <c r="D48" s="91" t="s">
        <v>29</v>
      </c>
      <c r="E48" s="91"/>
      <c r="F48" s="91" t="s">
        <v>49</v>
      </c>
      <c r="G48" s="91"/>
      <c r="H48" s="90"/>
      <c r="I48" s="90"/>
      <c r="J48" s="65" t="s">
        <v>84</v>
      </c>
      <c r="K48" s="45">
        <f>K49+K50</f>
        <v>600160</v>
      </c>
      <c r="L48" s="45">
        <f>L49+L50</f>
        <v>0</v>
      </c>
      <c r="M48" s="54">
        <f>L48/K48*100</f>
        <v>0</v>
      </c>
      <c r="P48" s="115"/>
      <c r="Q48" s="116">
        <f>SUM(Q41:Q47)</f>
        <v>45997232.32</v>
      </c>
      <c r="R48" s="116">
        <f>SUM(R41:R47)</f>
        <v>2485523.77</v>
      </c>
      <c r="S48" s="115"/>
    </row>
    <row r="49" spans="2:19" ht="15" customHeight="1">
      <c r="B49" s="100" t="s">
        <v>1</v>
      </c>
      <c r="C49" s="97"/>
      <c r="D49" s="97" t="s">
        <v>29</v>
      </c>
      <c r="E49" s="97"/>
      <c r="F49" s="97" t="s">
        <v>49</v>
      </c>
      <c r="G49" s="97"/>
      <c r="H49" s="97" t="s">
        <v>15</v>
      </c>
      <c r="I49" s="97"/>
      <c r="J49" s="6" t="s">
        <v>14</v>
      </c>
      <c r="K49" s="1">
        <v>351000</v>
      </c>
      <c r="L49" s="4">
        <v>0</v>
      </c>
      <c r="M49" s="7">
        <f t="shared" si="6"/>
        <v>0</v>
      </c>
      <c r="P49" s="115"/>
      <c r="Q49" s="115"/>
      <c r="R49" s="115"/>
      <c r="S49" s="115"/>
    </row>
    <row r="50" spans="2:19" ht="15" customHeight="1">
      <c r="B50" s="100" t="s">
        <v>1</v>
      </c>
      <c r="C50" s="97"/>
      <c r="D50" s="97" t="s">
        <v>29</v>
      </c>
      <c r="E50" s="97"/>
      <c r="F50" s="97" t="s">
        <v>49</v>
      </c>
      <c r="G50" s="97"/>
      <c r="H50" s="97" t="s">
        <v>51</v>
      </c>
      <c r="I50" s="97"/>
      <c r="J50" s="6" t="s">
        <v>50</v>
      </c>
      <c r="K50" s="1">
        <v>249160</v>
      </c>
      <c r="L50" s="4">
        <v>0</v>
      </c>
      <c r="M50" s="7">
        <f t="shared" si="6"/>
        <v>0</v>
      </c>
    </row>
    <row r="51" spans="2:19" ht="34.5" customHeight="1">
      <c r="B51" s="96" t="s">
        <v>1</v>
      </c>
      <c r="C51" s="91"/>
      <c r="D51" s="91" t="s">
        <v>52</v>
      </c>
      <c r="E51" s="91"/>
      <c r="F51" s="91" t="s">
        <v>54</v>
      </c>
      <c r="G51" s="91"/>
      <c r="H51" s="91"/>
      <c r="I51" s="91"/>
      <c r="J51" s="65" t="s">
        <v>53</v>
      </c>
      <c r="K51" s="45">
        <f>K52</f>
        <v>4730</v>
      </c>
      <c r="L51" s="45">
        <f>L52</f>
        <v>0</v>
      </c>
      <c r="M51" s="54">
        <f>L51/K51*100</f>
        <v>0</v>
      </c>
    </row>
    <row r="52" spans="2:19" ht="15" customHeight="1">
      <c r="B52" s="100" t="s">
        <v>1</v>
      </c>
      <c r="C52" s="97"/>
      <c r="D52" s="97" t="s">
        <v>52</v>
      </c>
      <c r="E52" s="97"/>
      <c r="F52" s="97" t="s">
        <v>54</v>
      </c>
      <c r="G52" s="97"/>
      <c r="H52" s="97" t="s">
        <v>15</v>
      </c>
      <c r="I52" s="97"/>
      <c r="J52" s="6" t="s">
        <v>14</v>
      </c>
      <c r="K52" s="1">
        <v>4730</v>
      </c>
      <c r="L52" s="4">
        <v>0</v>
      </c>
      <c r="M52" s="7">
        <f t="shared" si="6"/>
        <v>0</v>
      </c>
    </row>
    <row r="53" spans="2:19" ht="85.5" customHeight="1">
      <c r="B53" s="96" t="s">
        <v>1</v>
      </c>
      <c r="C53" s="91"/>
      <c r="D53" s="91" t="s">
        <v>55</v>
      </c>
      <c r="E53" s="91"/>
      <c r="F53" s="91" t="s">
        <v>57</v>
      </c>
      <c r="G53" s="91"/>
      <c r="H53" s="90"/>
      <c r="I53" s="90"/>
      <c r="J53" s="65" t="s">
        <v>56</v>
      </c>
      <c r="K53" s="45">
        <f>K54</f>
        <v>187000</v>
      </c>
      <c r="L53" s="45">
        <f>L54</f>
        <v>0</v>
      </c>
      <c r="M53" s="54">
        <f>L53/K53*100</f>
        <v>0</v>
      </c>
    </row>
    <row r="54" spans="2:19" ht="15" customHeight="1">
      <c r="B54" s="100" t="s">
        <v>1</v>
      </c>
      <c r="C54" s="97"/>
      <c r="D54" s="97" t="s">
        <v>55</v>
      </c>
      <c r="E54" s="97"/>
      <c r="F54" s="97" t="s">
        <v>57</v>
      </c>
      <c r="G54" s="97"/>
      <c r="H54" s="97" t="s">
        <v>15</v>
      </c>
      <c r="I54" s="97"/>
      <c r="J54" s="6" t="s">
        <v>14</v>
      </c>
      <c r="K54" s="1">
        <v>187000</v>
      </c>
      <c r="L54" s="4">
        <v>0</v>
      </c>
      <c r="M54" s="7">
        <f t="shared" si="6"/>
        <v>0</v>
      </c>
    </row>
    <row r="55" spans="2:19" ht="45.75" customHeight="1">
      <c r="B55" s="96" t="s">
        <v>1</v>
      </c>
      <c r="C55" s="91"/>
      <c r="D55" s="91" t="s">
        <v>55</v>
      </c>
      <c r="E55" s="91"/>
      <c r="F55" s="91" t="s">
        <v>58</v>
      </c>
      <c r="G55" s="91"/>
      <c r="H55" s="90"/>
      <c r="I55" s="90"/>
      <c r="J55" s="65" t="s">
        <v>85</v>
      </c>
      <c r="K55" s="45">
        <f>K56+K57+K58+K59+K60+K61</f>
        <v>6756719</v>
      </c>
      <c r="L55" s="45">
        <f>L56+L57+L58+L59+L60+L61</f>
        <v>113869.18999999999</v>
      </c>
      <c r="M55" s="54">
        <f>L55/K55*100</f>
        <v>1.6852734293079228</v>
      </c>
    </row>
    <row r="56" spans="2:19" ht="15" customHeight="1">
      <c r="B56" s="100" t="s">
        <v>1</v>
      </c>
      <c r="C56" s="97"/>
      <c r="D56" s="97" t="s">
        <v>55</v>
      </c>
      <c r="E56" s="97"/>
      <c r="F56" s="97" t="s">
        <v>58</v>
      </c>
      <c r="G56" s="97"/>
      <c r="H56" s="97" t="s">
        <v>42</v>
      </c>
      <c r="I56" s="97"/>
      <c r="J56" s="6" t="s">
        <v>41</v>
      </c>
      <c r="K56" s="1">
        <v>3236472</v>
      </c>
      <c r="L56" s="4">
        <v>112935.51</v>
      </c>
      <c r="M56" s="55">
        <f t="shared" si="6"/>
        <v>3.4894635269515692</v>
      </c>
    </row>
    <row r="57" spans="2:19" ht="23.25" customHeight="1">
      <c r="B57" s="100" t="s">
        <v>1</v>
      </c>
      <c r="C57" s="97"/>
      <c r="D57" s="97" t="s">
        <v>55</v>
      </c>
      <c r="E57" s="97"/>
      <c r="F57" s="97" t="s">
        <v>58</v>
      </c>
      <c r="G57" s="97"/>
      <c r="H57" s="97" t="s">
        <v>44</v>
      </c>
      <c r="I57" s="97"/>
      <c r="J57" s="6" t="s">
        <v>43</v>
      </c>
      <c r="K57" s="1">
        <v>31922</v>
      </c>
      <c r="L57" s="4">
        <v>0</v>
      </c>
      <c r="M57" s="55">
        <f t="shared" si="6"/>
        <v>0</v>
      </c>
    </row>
    <row r="58" spans="2:19" ht="23.25" customHeight="1">
      <c r="B58" s="100" t="s">
        <v>1</v>
      </c>
      <c r="C58" s="97"/>
      <c r="D58" s="97" t="s">
        <v>55</v>
      </c>
      <c r="E58" s="97"/>
      <c r="F58" s="97" t="s">
        <v>58</v>
      </c>
      <c r="G58" s="97"/>
      <c r="H58" s="97" t="s">
        <v>46</v>
      </c>
      <c r="I58" s="97"/>
      <c r="J58" s="6" t="s">
        <v>45</v>
      </c>
      <c r="K58" s="1">
        <v>977415</v>
      </c>
      <c r="L58" s="4">
        <v>0</v>
      </c>
      <c r="M58" s="55">
        <f t="shared" si="6"/>
        <v>0</v>
      </c>
    </row>
    <row r="59" spans="2:19" ht="23.25" customHeight="1">
      <c r="B59" s="100" t="s">
        <v>1</v>
      </c>
      <c r="C59" s="97"/>
      <c r="D59" s="97" t="s">
        <v>55</v>
      </c>
      <c r="E59" s="97"/>
      <c r="F59" s="97" t="s">
        <v>58</v>
      </c>
      <c r="G59" s="97"/>
      <c r="H59" s="97" t="s">
        <v>13</v>
      </c>
      <c r="I59" s="97"/>
      <c r="J59" s="6" t="s">
        <v>12</v>
      </c>
      <c r="K59" s="1">
        <v>1266491</v>
      </c>
      <c r="L59" s="4">
        <v>0</v>
      </c>
      <c r="M59" s="55">
        <f t="shared" si="6"/>
        <v>0</v>
      </c>
    </row>
    <row r="60" spans="2:19" ht="15" customHeight="1">
      <c r="B60" s="100" t="s">
        <v>1</v>
      </c>
      <c r="C60" s="97"/>
      <c r="D60" s="97" t="s">
        <v>55</v>
      </c>
      <c r="E60" s="97"/>
      <c r="F60" s="97" t="s">
        <v>58</v>
      </c>
      <c r="G60" s="97"/>
      <c r="H60" s="97" t="s">
        <v>15</v>
      </c>
      <c r="I60" s="97"/>
      <c r="J60" s="6" t="s">
        <v>14</v>
      </c>
      <c r="K60" s="1">
        <v>870880</v>
      </c>
      <c r="L60" s="4">
        <v>0</v>
      </c>
      <c r="M60" s="55">
        <f t="shared" si="6"/>
        <v>0</v>
      </c>
    </row>
    <row r="61" spans="2:19" ht="15" customHeight="1">
      <c r="B61" s="100" t="s">
        <v>1</v>
      </c>
      <c r="C61" s="97"/>
      <c r="D61" s="97" t="s">
        <v>55</v>
      </c>
      <c r="E61" s="97"/>
      <c r="F61" s="97" t="s">
        <v>58</v>
      </c>
      <c r="G61" s="97"/>
      <c r="H61" s="97" t="s">
        <v>48</v>
      </c>
      <c r="I61" s="97"/>
      <c r="J61" s="6" t="s">
        <v>47</v>
      </c>
      <c r="K61" s="1">
        <v>373539</v>
      </c>
      <c r="L61" s="4">
        <v>933.68</v>
      </c>
      <c r="M61" s="55">
        <f t="shared" si="6"/>
        <v>0.24995515863136109</v>
      </c>
    </row>
    <row r="62" spans="2:19" ht="99.75" customHeight="1">
      <c r="B62" s="96" t="s">
        <v>1</v>
      </c>
      <c r="C62" s="91"/>
      <c r="D62" s="91" t="s">
        <v>59</v>
      </c>
      <c r="E62" s="91"/>
      <c r="F62" s="91" t="s">
        <v>61</v>
      </c>
      <c r="G62" s="91"/>
      <c r="H62" s="90"/>
      <c r="I62" s="90"/>
      <c r="J62" s="65" t="s">
        <v>60</v>
      </c>
      <c r="K62" s="45">
        <f>K63</f>
        <v>21800</v>
      </c>
      <c r="L62" s="45">
        <f>L63</f>
        <v>0</v>
      </c>
      <c r="M62" s="54">
        <f>L62/K62*100</f>
        <v>0</v>
      </c>
    </row>
    <row r="63" spans="2:19" ht="15" customHeight="1">
      <c r="B63" s="100" t="s">
        <v>1</v>
      </c>
      <c r="C63" s="97"/>
      <c r="D63" s="97" t="s">
        <v>59</v>
      </c>
      <c r="E63" s="97"/>
      <c r="F63" s="97" t="s">
        <v>61</v>
      </c>
      <c r="G63" s="97"/>
      <c r="H63" s="97" t="s">
        <v>15</v>
      </c>
      <c r="I63" s="97"/>
      <c r="J63" s="6" t="s">
        <v>14</v>
      </c>
      <c r="K63" s="1">
        <v>21800</v>
      </c>
      <c r="L63" s="4">
        <v>0</v>
      </c>
      <c r="M63" s="7">
        <f t="shared" si="6"/>
        <v>0</v>
      </c>
    </row>
    <row r="64" spans="2:19" ht="96.75" customHeight="1">
      <c r="B64" s="96" t="s">
        <v>1</v>
      </c>
      <c r="C64" s="91"/>
      <c r="D64" s="91" t="s">
        <v>59</v>
      </c>
      <c r="E64" s="91"/>
      <c r="F64" s="91" t="s">
        <v>63</v>
      </c>
      <c r="G64" s="91"/>
      <c r="H64" s="90"/>
      <c r="I64" s="90"/>
      <c r="J64" s="65" t="s">
        <v>62</v>
      </c>
      <c r="K64" s="45">
        <f>K65</f>
        <v>1868000</v>
      </c>
      <c r="L64" s="45">
        <f>L65</f>
        <v>0</v>
      </c>
      <c r="M64" s="54">
        <f>L64/K64*100</f>
        <v>0</v>
      </c>
    </row>
    <row r="65" spans="2:13" ht="23.25" customHeight="1">
      <c r="B65" s="100" t="s">
        <v>1</v>
      </c>
      <c r="C65" s="97"/>
      <c r="D65" s="97" t="s">
        <v>59</v>
      </c>
      <c r="E65" s="97"/>
      <c r="F65" s="97" t="s">
        <v>63</v>
      </c>
      <c r="G65" s="97"/>
      <c r="H65" s="97" t="s">
        <v>13</v>
      </c>
      <c r="I65" s="97"/>
      <c r="J65" s="6" t="s">
        <v>12</v>
      </c>
      <c r="K65" s="1">
        <v>1868000</v>
      </c>
      <c r="L65" s="4">
        <v>0</v>
      </c>
      <c r="M65" s="7">
        <f t="shared" si="6"/>
        <v>0</v>
      </c>
    </row>
    <row r="66" spans="2:13" ht="87" customHeight="1">
      <c r="B66" s="96" t="s">
        <v>1</v>
      </c>
      <c r="C66" s="91"/>
      <c r="D66" s="91" t="s">
        <v>59</v>
      </c>
      <c r="E66" s="91"/>
      <c r="F66" s="91" t="s">
        <v>65</v>
      </c>
      <c r="G66" s="91"/>
      <c r="H66" s="90"/>
      <c r="I66" s="90"/>
      <c r="J66" s="65" t="s">
        <v>64</v>
      </c>
      <c r="K66" s="45">
        <f>K67</f>
        <v>20000</v>
      </c>
      <c r="L66" s="45">
        <f>L67</f>
        <v>0</v>
      </c>
      <c r="M66" s="7">
        <f t="shared" si="6"/>
        <v>0</v>
      </c>
    </row>
    <row r="67" spans="2:13" ht="15" customHeight="1">
      <c r="B67" s="100" t="s">
        <v>1</v>
      </c>
      <c r="C67" s="97"/>
      <c r="D67" s="97" t="s">
        <v>59</v>
      </c>
      <c r="E67" s="97"/>
      <c r="F67" s="97" t="s">
        <v>65</v>
      </c>
      <c r="G67" s="97"/>
      <c r="H67" s="97" t="s">
        <v>15</v>
      </c>
      <c r="I67" s="97"/>
      <c r="J67" s="6" t="s">
        <v>14</v>
      </c>
      <c r="K67" s="1">
        <v>20000</v>
      </c>
      <c r="L67" s="4">
        <v>0</v>
      </c>
      <c r="M67" s="7">
        <f t="shared" si="6"/>
        <v>0</v>
      </c>
    </row>
    <row r="68" spans="2:13" ht="36" customHeight="1">
      <c r="B68" s="96" t="s">
        <v>1</v>
      </c>
      <c r="C68" s="91"/>
      <c r="D68" s="91" t="s">
        <v>66</v>
      </c>
      <c r="E68" s="91"/>
      <c r="F68" s="90"/>
      <c r="G68" s="90"/>
      <c r="H68" s="90"/>
      <c r="I68" s="90"/>
      <c r="J68" s="65" t="s">
        <v>91</v>
      </c>
      <c r="K68" s="45">
        <f>K69+K70+K71+K72+K73+K74</f>
        <v>535578.67999999993</v>
      </c>
      <c r="L68" s="45">
        <f>L69+L70+L71+L72+L73+L74</f>
        <v>0</v>
      </c>
      <c r="M68" s="54">
        <f>L68/K68*100</f>
        <v>0</v>
      </c>
    </row>
    <row r="69" spans="2:13" ht="15" customHeight="1">
      <c r="B69" s="100" t="s">
        <v>1</v>
      </c>
      <c r="C69" s="97"/>
      <c r="D69" s="97" t="s">
        <v>66</v>
      </c>
      <c r="E69" s="97"/>
      <c r="F69" s="97" t="s">
        <v>58</v>
      </c>
      <c r="G69" s="97"/>
      <c r="H69" s="97" t="s">
        <v>15</v>
      </c>
      <c r="I69" s="97"/>
      <c r="J69" s="6" t="s">
        <v>86</v>
      </c>
      <c r="K69" s="1">
        <v>98432</v>
      </c>
      <c r="L69" s="4">
        <v>0</v>
      </c>
      <c r="M69" s="7">
        <f t="shared" si="6"/>
        <v>0</v>
      </c>
    </row>
    <row r="70" spans="2:13" ht="21" customHeight="1">
      <c r="B70" s="100" t="s">
        <v>1</v>
      </c>
      <c r="C70" s="97"/>
      <c r="D70" s="97" t="s">
        <v>66</v>
      </c>
      <c r="E70" s="97"/>
      <c r="F70" s="97" t="s">
        <v>67</v>
      </c>
      <c r="G70" s="97"/>
      <c r="H70" s="97" t="s">
        <v>15</v>
      </c>
      <c r="I70" s="97"/>
      <c r="J70" s="6" t="s">
        <v>87</v>
      </c>
      <c r="K70" s="1">
        <v>12500</v>
      </c>
      <c r="L70" s="4">
        <v>0</v>
      </c>
      <c r="M70" s="7">
        <f t="shared" si="6"/>
        <v>0</v>
      </c>
    </row>
    <row r="71" spans="2:13" ht="15" customHeight="1">
      <c r="B71" s="100" t="s">
        <v>1</v>
      </c>
      <c r="C71" s="97"/>
      <c r="D71" s="97" t="s">
        <v>66</v>
      </c>
      <c r="E71" s="97"/>
      <c r="F71" s="97" t="s">
        <v>9</v>
      </c>
      <c r="G71" s="97"/>
      <c r="H71" s="97" t="s">
        <v>15</v>
      </c>
      <c r="I71" s="97"/>
      <c r="J71" s="6" t="s">
        <v>88</v>
      </c>
      <c r="K71" s="1">
        <v>131880</v>
      </c>
      <c r="L71" s="4">
        <v>0</v>
      </c>
      <c r="M71" s="7">
        <f t="shared" si="6"/>
        <v>0</v>
      </c>
    </row>
    <row r="72" spans="2:13" ht="15" customHeight="1">
      <c r="B72" s="100" t="s">
        <v>1</v>
      </c>
      <c r="C72" s="97"/>
      <c r="D72" s="97" t="s">
        <v>66</v>
      </c>
      <c r="E72" s="97"/>
      <c r="F72" s="97" t="s">
        <v>19</v>
      </c>
      <c r="G72" s="97"/>
      <c r="H72" s="97" t="s">
        <v>15</v>
      </c>
      <c r="I72" s="97"/>
      <c r="J72" s="6" t="s">
        <v>89</v>
      </c>
      <c r="K72" s="1">
        <v>42600</v>
      </c>
      <c r="L72" s="4">
        <v>0</v>
      </c>
      <c r="M72" s="7">
        <f t="shared" si="6"/>
        <v>0</v>
      </c>
    </row>
    <row r="73" spans="2:13" ht="15" customHeight="1">
      <c r="B73" s="100" t="s">
        <v>1</v>
      </c>
      <c r="C73" s="97"/>
      <c r="D73" s="97" t="s">
        <v>66</v>
      </c>
      <c r="E73" s="97"/>
      <c r="F73" s="97" t="s">
        <v>23</v>
      </c>
      <c r="G73" s="97"/>
      <c r="H73" s="97" t="s">
        <v>15</v>
      </c>
      <c r="I73" s="97"/>
      <c r="J73" s="6" t="s">
        <v>90</v>
      </c>
      <c r="K73" s="1">
        <v>89300</v>
      </c>
      <c r="L73" s="4">
        <v>0</v>
      </c>
      <c r="M73" s="7">
        <f t="shared" si="6"/>
        <v>0</v>
      </c>
    </row>
    <row r="74" spans="2:13" ht="27.75" customHeight="1">
      <c r="B74" s="100" t="s">
        <v>1</v>
      </c>
      <c r="C74" s="97"/>
      <c r="D74" s="97" t="s">
        <v>66</v>
      </c>
      <c r="E74" s="97"/>
      <c r="F74" s="97" t="s">
        <v>40</v>
      </c>
      <c r="G74" s="97"/>
      <c r="H74" s="97" t="s">
        <v>15</v>
      </c>
      <c r="I74" s="97"/>
      <c r="J74" s="6" t="s">
        <v>92</v>
      </c>
      <c r="K74" s="1">
        <v>160866.68</v>
      </c>
      <c r="L74" s="4">
        <v>0</v>
      </c>
      <c r="M74" s="7">
        <f t="shared" si="6"/>
        <v>0</v>
      </c>
    </row>
    <row r="75" spans="2:13" ht="36" customHeight="1">
      <c r="B75" s="96" t="s">
        <v>1</v>
      </c>
      <c r="C75" s="91"/>
      <c r="D75" s="91" t="s">
        <v>68</v>
      </c>
      <c r="E75" s="91"/>
      <c r="F75" s="91" t="s">
        <v>70</v>
      </c>
      <c r="G75" s="91"/>
      <c r="H75" s="90"/>
      <c r="I75" s="90"/>
      <c r="J75" s="65" t="s">
        <v>69</v>
      </c>
      <c r="K75" s="45">
        <f>K76</f>
        <v>1041569</v>
      </c>
      <c r="L75" s="45">
        <f>L76</f>
        <v>0</v>
      </c>
      <c r="M75" s="54">
        <f>L75/K75*100</f>
        <v>0</v>
      </c>
    </row>
    <row r="76" spans="2:13" ht="15" customHeight="1" thickBot="1">
      <c r="B76" s="97" t="s">
        <v>1</v>
      </c>
      <c r="C76" s="97"/>
      <c r="D76" s="97" t="s">
        <v>68</v>
      </c>
      <c r="E76" s="97"/>
      <c r="F76" s="97" t="s">
        <v>70</v>
      </c>
      <c r="G76" s="97"/>
      <c r="H76" s="97" t="s">
        <v>15</v>
      </c>
      <c r="I76" s="97"/>
      <c r="J76" s="12" t="s">
        <v>93</v>
      </c>
      <c r="K76" s="13">
        <v>1041569</v>
      </c>
      <c r="L76" s="13">
        <v>0</v>
      </c>
      <c r="M76" s="7">
        <f t="shared" si="6"/>
        <v>0</v>
      </c>
    </row>
    <row r="77" spans="2:13" s="8" customFormat="1" ht="15" customHeight="1" thickBot="1">
      <c r="B77" s="94"/>
      <c r="C77" s="95"/>
      <c r="D77" s="95"/>
      <c r="E77" s="95"/>
      <c r="F77" s="95"/>
      <c r="G77" s="95"/>
      <c r="H77" s="95"/>
      <c r="I77" s="95"/>
      <c r="J77" s="14"/>
      <c r="K77" s="49">
        <f>K6+K9+K13+K16+K20+K23+K28+K30+K33+K48+K51+K53+K55+K62+K64+K66+K68+K75</f>
        <v>101431871</v>
      </c>
      <c r="L77" s="49">
        <f>L6+L9+L13+L16+L20+L23+L28+L30+L33+L48+L51+L53+L55+L62+L64+L66+L68+L75</f>
        <v>6019899.1100000003</v>
      </c>
      <c r="M77" s="50">
        <f t="shared" ref="M77" si="8">L77/K77*100</f>
        <v>5.9349187298339396</v>
      </c>
    </row>
    <row r="78" spans="2:13" s="8" customFormat="1" ht="15" customHeight="1">
      <c r="B78" s="11"/>
      <c r="C78" s="11"/>
      <c r="D78" s="11"/>
      <c r="E78" s="11"/>
      <c r="F78" s="11"/>
      <c r="G78" s="11"/>
      <c r="H78" s="11"/>
      <c r="I78" s="11"/>
      <c r="J78" s="9"/>
      <c r="K78" s="10"/>
      <c r="L78" s="10"/>
    </row>
    <row r="79" spans="2:13" s="8" customFormat="1" ht="15" customHeight="1" thickBot="1">
      <c r="B79" s="98" t="s">
        <v>94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</row>
    <row r="80" spans="2:13" s="8" customFormat="1" ht="42" customHeight="1" thickBot="1">
      <c r="B80" s="77" t="s">
        <v>96</v>
      </c>
      <c r="C80" s="78"/>
      <c r="D80" s="77" t="s">
        <v>97</v>
      </c>
      <c r="E80" s="78"/>
      <c r="F80" s="77" t="s">
        <v>95</v>
      </c>
      <c r="G80" s="78"/>
      <c r="H80" s="77" t="s">
        <v>0</v>
      </c>
      <c r="I80" s="99"/>
      <c r="J80" s="34" t="s">
        <v>100</v>
      </c>
      <c r="K80" s="33" t="s">
        <v>77</v>
      </c>
      <c r="L80" s="27" t="s">
        <v>78</v>
      </c>
      <c r="M80" s="26" t="s">
        <v>99</v>
      </c>
    </row>
    <row r="81" spans="2:17" s="8" customFormat="1" ht="19.5" customHeight="1" thickBot="1">
      <c r="B81" s="77" t="s">
        <v>102</v>
      </c>
      <c r="C81" s="78"/>
      <c r="D81" s="77" t="s">
        <v>103</v>
      </c>
      <c r="E81" s="78"/>
      <c r="F81" s="77" t="s">
        <v>104</v>
      </c>
      <c r="G81" s="78"/>
      <c r="H81" s="77" t="s">
        <v>105</v>
      </c>
      <c r="I81" s="78"/>
      <c r="J81" s="32" t="s">
        <v>106</v>
      </c>
      <c r="K81" s="37" t="s">
        <v>107</v>
      </c>
      <c r="L81" s="37" t="s">
        <v>108</v>
      </c>
      <c r="M81" s="35">
        <v>8</v>
      </c>
    </row>
    <row r="82" spans="2:17" s="8" customFormat="1" ht="49.5" customHeight="1" thickBot="1">
      <c r="B82" s="86">
        <v>903</v>
      </c>
      <c r="C82" s="87"/>
      <c r="D82" s="82" t="s">
        <v>29</v>
      </c>
      <c r="E82" s="83"/>
      <c r="F82" s="82" t="s">
        <v>30</v>
      </c>
      <c r="G82" s="83"/>
      <c r="H82" s="82"/>
      <c r="I82" s="83"/>
      <c r="J82" s="66" t="s">
        <v>27</v>
      </c>
      <c r="K82" s="62">
        <f>K83</f>
        <v>774290</v>
      </c>
      <c r="L82" s="62">
        <f t="shared" ref="L82:M82" si="9">L83</f>
        <v>56116</v>
      </c>
      <c r="M82" s="62">
        <f t="shared" si="9"/>
        <v>7.2474137597024368</v>
      </c>
    </row>
    <row r="83" spans="2:17" s="8" customFormat="1" ht="15" customHeight="1" thickBot="1">
      <c r="B83" s="84">
        <v>903</v>
      </c>
      <c r="C83" s="85"/>
      <c r="D83" s="77" t="s">
        <v>29</v>
      </c>
      <c r="E83" s="81"/>
      <c r="F83" s="77" t="s">
        <v>30</v>
      </c>
      <c r="G83" s="81"/>
      <c r="H83" s="77" t="s">
        <v>32</v>
      </c>
      <c r="I83" s="81"/>
      <c r="J83" s="36" t="s">
        <v>31</v>
      </c>
      <c r="K83" s="19">
        <v>774290</v>
      </c>
      <c r="L83" s="19">
        <v>56116</v>
      </c>
      <c r="M83" s="48">
        <f>L83/K83*100</f>
        <v>7.2474137597024368</v>
      </c>
    </row>
    <row r="84" spans="2:17" s="8" customFormat="1" ht="39.75" customHeight="1" thickBot="1">
      <c r="B84" s="86">
        <v>903</v>
      </c>
      <c r="C84" s="87"/>
      <c r="D84" s="82" t="s">
        <v>29</v>
      </c>
      <c r="E84" s="83"/>
      <c r="F84" s="82" t="s">
        <v>34</v>
      </c>
      <c r="G84" s="83"/>
      <c r="H84" s="82"/>
      <c r="I84" s="83"/>
      <c r="J84" s="66" t="s">
        <v>33</v>
      </c>
      <c r="K84" s="62">
        <f>K85+K86</f>
        <v>5548998</v>
      </c>
      <c r="L84" s="62">
        <f t="shared" ref="L84:M84" si="10">L85+L86</f>
        <v>368201.07</v>
      </c>
      <c r="M84" s="62">
        <f t="shared" si="10"/>
        <v>6.9636004470913528</v>
      </c>
    </row>
    <row r="85" spans="2:17" s="8" customFormat="1" ht="15" customHeight="1" thickBot="1">
      <c r="B85" s="84">
        <v>903</v>
      </c>
      <c r="C85" s="85"/>
      <c r="D85" s="77" t="s">
        <v>29</v>
      </c>
      <c r="E85" s="81"/>
      <c r="F85" s="77" t="s">
        <v>34</v>
      </c>
      <c r="G85" s="81"/>
      <c r="H85" s="77" t="s">
        <v>32</v>
      </c>
      <c r="I85" s="81"/>
      <c r="J85" s="18" t="s">
        <v>31</v>
      </c>
      <c r="K85" s="19">
        <v>5287510</v>
      </c>
      <c r="L85" s="19">
        <v>368201.07</v>
      </c>
      <c r="M85" s="48">
        <f t="shared" ref="M85:M86" si="11">L85/K85*100</f>
        <v>6.9636004470913528</v>
      </c>
    </row>
    <row r="86" spans="2:17" s="8" customFormat="1" ht="15" customHeight="1" thickBot="1">
      <c r="B86" s="84">
        <v>903</v>
      </c>
      <c r="C86" s="85"/>
      <c r="D86" s="77" t="s">
        <v>29</v>
      </c>
      <c r="E86" s="81"/>
      <c r="F86" s="77" t="s">
        <v>34</v>
      </c>
      <c r="G86" s="81"/>
      <c r="H86" s="77" t="s">
        <v>36</v>
      </c>
      <c r="I86" s="81"/>
      <c r="J86" s="18" t="s">
        <v>35</v>
      </c>
      <c r="K86" s="17">
        <v>261488</v>
      </c>
      <c r="L86" s="17">
        <v>0</v>
      </c>
      <c r="M86" s="48">
        <f t="shared" si="11"/>
        <v>0</v>
      </c>
    </row>
    <row r="87" spans="2:17" s="8" customFormat="1" ht="15" customHeight="1" thickBot="1">
      <c r="B87" s="84"/>
      <c r="C87" s="85"/>
      <c r="D87" s="88"/>
      <c r="E87" s="81"/>
      <c r="F87" s="88"/>
      <c r="G87" s="81"/>
      <c r="H87" s="82" t="s">
        <v>98</v>
      </c>
      <c r="I87" s="83"/>
      <c r="J87" s="16"/>
      <c r="K87" s="61">
        <f>K82+K84</f>
        <v>6323288</v>
      </c>
      <c r="L87" s="61">
        <f>L82+L84</f>
        <v>424317.07</v>
      </c>
      <c r="M87" s="60">
        <f>M88</f>
        <v>0</v>
      </c>
      <c r="Q87" s="25"/>
    </row>
    <row r="88" spans="2:17" s="8" customFormat="1" ht="15" customHeight="1">
      <c r="B88" s="15"/>
      <c r="C88" s="15"/>
      <c r="D88" s="11"/>
      <c r="E88" s="11"/>
      <c r="F88" s="11"/>
      <c r="G88" s="11"/>
      <c r="H88" s="29"/>
      <c r="I88" s="29"/>
      <c r="J88" s="9"/>
      <c r="K88" s="10"/>
      <c r="L88" s="10"/>
      <c r="M88" s="10"/>
      <c r="Q88" s="25"/>
    </row>
    <row r="89" spans="2:17" s="8" customFormat="1" ht="27" customHeight="1" thickBot="1">
      <c r="B89" s="15"/>
      <c r="C89" s="15"/>
      <c r="D89" s="11"/>
      <c r="E89" s="11"/>
      <c r="F89" s="11"/>
      <c r="G89" s="11"/>
      <c r="H89" s="29"/>
      <c r="I89" s="29"/>
      <c r="J89" s="31" t="s">
        <v>101</v>
      </c>
      <c r="K89" s="10"/>
      <c r="L89" s="10"/>
      <c r="M89" s="10"/>
      <c r="Q89" s="25"/>
    </row>
    <row r="90" spans="2:17" s="8" customFormat="1" ht="24.75" customHeight="1" thickBot="1">
      <c r="B90" s="77" t="s">
        <v>96</v>
      </c>
      <c r="C90" s="78"/>
      <c r="D90" s="77" t="s">
        <v>97</v>
      </c>
      <c r="E90" s="78"/>
      <c r="F90" s="77" t="s">
        <v>95</v>
      </c>
      <c r="G90" s="78"/>
      <c r="H90" s="77" t="s">
        <v>0</v>
      </c>
      <c r="I90" s="78"/>
      <c r="J90" s="30" t="s">
        <v>100</v>
      </c>
      <c r="K90" s="20" t="s">
        <v>77</v>
      </c>
      <c r="L90" s="27" t="s">
        <v>78</v>
      </c>
      <c r="M90" s="26" t="s">
        <v>99</v>
      </c>
      <c r="Q90" s="25"/>
    </row>
    <row r="91" spans="2:17" s="8" customFormat="1" ht="15" customHeight="1" thickBot="1">
      <c r="B91" s="77" t="s">
        <v>102</v>
      </c>
      <c r="C91" s="78"/>
      <c r="D91" s="77" t="s">
        <v>103</v>
      </c>
      <c r="E91" s="78"/>
      <c r="F91" s="77" t="s">
        <v>104</v>
      </c>
      <c r="G91" s="78"/>
      <c r="H91" s="77" t="s">
        <v>105</v>
      </c>
      <c r="I91" s="78"/>
      <c r="J91" s="37" t="s">
        <v>106</v>
      </c>
      <c r="K91" s="28" t="s">
        <v>107</v>
      </c>
      <c r="L91" s="28" t="s">
        <v>108</v>
      </c>
      <c r="M91" s="28" t="s">
        <v>109</v>
      </c>
      <c r="Q91" s="25"/>
    </row>
    <row r="92" spans="2:17" ht="57" customHeight="1" thickBot="1">
      <c r="B92" s="79" t="s">
        <v>1</v>
      </c>
      <c r="C92" s="80"/>
      <c r="D92" s="80" t="s">
        <v>71</v>
      </c>
      <c r="E92" s="80"/>
      <c r="F92" s="80" t="s">
        <v>114</v>
      </c>
      <c r="G92" s="80"/>
      <c r="H92" s="80"/>
      <c r="I92" s="80"/>
      <c r="J92" s="67" t="s">
        <v>72</v>
      </c>
      <c r="K92" s="59">
        <f>K93</f>
        <v>11242425</v>
      </c>
      <c r="L92" s="59">
        <f>L93</f>
        <v>936868.75</v>
      </c>
      <c r="M92" s="60">
        <f>M93</f>
        <v>8.3333333333333321</v>
      </c>
    </row>
    <row r="93" spans="2:17" ht="23.25" customHeight="1" thickBot="1">
      <c r="B93" s="68" t="s">
        <v>1</v>
      </c>
      <c r="C93" s="69"/>
      <c r="D93" s="69" t="s">
        <v>71</v>
      </c>
      <c r="E93" s="69"/>
      <c r="F93" s="69" t="s">
        <v>114</v>
      </c>
      <c r="G93" s="69"/>
      <c r="H93" s="69" t="s">
        <v>75</v>
      </c>
      <c r="I93" s="69"/>
      <c r="J93" s="38" t="s">
        <v>74</v>
      </c>
      <c r="K93" s="39">
        <v>11242425</v>
      </c>
      <c r="L93" s="40">
        <v>936868.75</v>
      </c>
      <c r="M93" s="117">
        <f>L93/K93*100</f>
        <v>8.3333333333333321</v>
      </c>
    </row>
    <row r="94" spans="2:17" s="8" customFormat="1" ht="23.25" customHeight="1">
      <c r="B94" s="11"/>
      <c r="C94" s="11"/>
      <c r="D94" s="11"/>
      <c r="E94" s="11"/>
      <c r="F94" s="11"/>
      <c r="G94" s="11"/>
      <c r="H94" s="11"/>
      <c r="I94" s="11"/>
      <c r="J94" s="9"/>
      <c r="K94" s="10"/>
      <c r="L94" s="10"/>
    </row>
    <row r="95" spans="2:17" s="8" customFormat="1" ht="36" customHeight="1" thickBot="1">
      <c r="B95" s="15"/>
      <c r="C95" s="15"/>
      <c r="D95" s="11"/>
      <c r="E95" s="11"/>
      <c r="F95" s="11"/>
      <c r="G95" s="11"/>
      <c r="H95" s="29"/>
      <c r="I95" s="29"/>
      <c r="J95" s="31" t="s">
        <v>110</v>
      </c>
      <c r="K95" s="10"/>
      <c r="L95" s="10"/>
      <c r="M95" s="10"/>
    </row>
    <row r="96" spans="2:17" s="8" customFormat="1" ht="39" customHeight="1" thickBot="1">
      <c r="B96" s="77" t="s">
        <v>96</v>
      </c>
      <c r="C96" s="78"/>
      <c r="D96" s="77" t="s">
        <v>97</v>
      </c>
      <c r="E96" s="78"/>
      <c r="F96" s="77" t="s">
        <v>95</v>
      </c>
      <c r="G96" s="78"/>
      <c r="H96" s="77" t="s">
        <v>0</v>
      </c>
      <c r="I96" s="78"/>
      <c r="J96" s="30" t="s">
        <v>100</v>
      </c>
      <c r="K96" s="20" t="s">
        <v>77</v>
      </c>
      <c r="L96" s="27" t="s">
        <v>78</v>
      </c>
      <c r="M96" s="26" t="s">
        <v>99</v>
      </c>
    </row>
    <row r="97" spans="2:13" s="8" customFormat="1" ht="23.25" customHeight="1" thickBot="1">
      <c r="B97" s="77" t="s">
        <v>102</v>
      </c>
      <c r="C97" s="78"/>
      <c r="D97" s="77" t="s">
        <v>103</v>
      </c>
      <c r="E97" s="78"/>
      <c r="F97" s="77" t="s">
        <v>104</v>
      </c>
      <c r="G97" s="78"/>
      <c r="H97" s="77" t="s">
        <v>105</v>
      </c>
      <c r="I97" s="78"/>
      <c r="J97" s="37" t="s">
        <v>106</v>
      </c>
      <c r="K97" s="28" t="s">
        <v>107</v>
      </c>
      <c r="L97" s="28" t="s">
        <v>108</v>
      </c>
      <c r="M97" s="28" t="s">
        <v>109</v>
      </c>
    </row>
    <row r="98" spans="2:13" s="8" customFormat="1" ht="37.5" customHeight="1" thickBot="1">
      <c r="B98" s="79" t="s">
        <v>1</v>
      </c>
      <c r="C98" s="80"/>
      <c r="D98" s="80" t="s">
        <v>76</v>
      </c>
      <c r="E98" s="80"/>
      <c r="F98" s="80" t="s">
        <v>73</v>
      </c>
      <c r="G98" s="80"/>
      <c r="H98" s="80"/>
      <c r="I98" s="80"/>
      <c r="J98" s="67" t="s">
        <v>72</v>
      </c>
      <c r="K98" s="59">
        <f>K99</f>
        <v>10163133</v>
      </c>
      <c r="L98" s="59">
        <f>L99</f>
        <v>845000</v>
      </c>
      <c r="M98" s="54">
        <f>L98/K98*100</f>
        <v>8.3143652651205109</v>
      </c>
    </row>
    <row r="99" spans="2:13" s="8" customFormat="1" ht="23.25" customHeight="1" thickBot="1">
      <c r="B99" s="68" t="s">
        <v>1</v>
      </c>
      <c r="C99" s="69"/>
      <c r="D99" s="70" t="s">
        <v>76</v>
      </c>
      <c r="E99" s="69"/>
      <c r="F99" s="69" t="s">
        <v>73</v>
      </c>
      <c r="G99" s="69"/>
      <c r="H99" s="69" t="s">
        <v>75</v>
      </c>
      <c r="I99" s="69"/>
      <c r="J99" s="38" t="s">
        <v>74</v>
      </c>
      <c r="K99" s="39">
        <v>10163133</v>
      </c>
      <c r="L99" s="40">
        <v>845000</v>
      </c>
      <c r="M99" s="117">
        <f>L99/K99*100</f>
        <v>8.3143652651205109</v>
      </c>
    </row>
    <row r="100" spans="2:13" s="8" customFormat="1" ht="23.25" customHeight="1" thickBot="1">
      <c r="B100" s="71" t="s">
        <v>1</v>
      </c>
      <c r="C100" s="69"/>
      <c r="D100" s="41"/>
      <c r="E100" s="72" t="s">
        <v>111</v>
      </c>
      <c r="F100" s="72"/>
      <c r="G100" s="72"/>
      <c r="H100" s="72"/>
      <c r="I100" s="72"/>
      <c r="J100" s="73"/>
      <c r="K100" s="51">
        <f>K77+K87+K93+K98</f>
        <v>129160717</v>
      </c>
      <c r="L100" s="51">
        <f>L77+L87+L93+L98</f>
        <v>8226084.9300000006</v>
      </c>
      <c r="M100" s="52">
        <f>L100/K100*100</f>
        <v>6.3688752440109173</v>
      </c>
    </row>
    <row r="101" spans="2:13" s="8" customFormat="1" ht="23.25" customHeight="1">
      <c r="B101" s="11"/>
      <c r="C101" s="11"/>
      <c r="D101" s="11"/>
      <c r="E101" s="11"/>
      <c r="F101" s="11"/>
      <c r="G101" s="11"/>
      <c r="H101" s="11"/>
      <c r="I101" s="11"/>
      <c r="J101" s="9"/>
      <c r="K101" s="10"/>
      <c r="L101" s="10"/>
    </row>
  </sheetData>
  <mergeCells count="369">
    <mergeCell ref="B4:C4"/>
    <mergeCell ref="D4:E4"/>
    <mergeCell ref="F4:G4"/>
    <mergeCell ref="H4:I4"/>
    <mergeCell ref="B5:C5"/>
    <mergeCell ref="D5:E5"/>
    <mergeCell ref="F5:G5"/>
    <mergeCell ref="H5:I5"/>
    <mergeCell ref="B1:L1"/>
    <mergeCell ref="B3:C3"/>
    <mergeCell ref="D3:E3"/>
    <mergeCell ref="F3:G3"/>
    <mergeCell ref="H3:I3"/>
    <mergeCell ref="B7:C7"/>
    <mergeCell ref="D7:E7"/>
    <mergeCell ref="F7:G7"/>
    <mergeCell ref="H7:I7"/>
    <mergeCell ref="B8:C8"/>
    <mergeCell ref="D8:E8"/>
    <mergeCell ref="F8:G8"/>
    <mergeCell ref="H8:I8"/>
    <mergeCell ref="B6:C6"/>
    <mergeCell ref="D6:E6"/>
    <mergeCell ref="F6:G6"/>
    <mergeCell ref="H6:I6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5:C25"/>
    <mergeCell ref="D25:E25"/>
    <mergeCell ref="F25:G25"/>
    <mergeCell ref="H25:I25"/>
    <mergeCell ref="B26:C26"/>
    <mergeCell ref="D26:E26"/>
    <mergeCell ref="F26:G26"/>
    <mergeCell ref="H26:I26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41:C41"/>
    <mergeCell ref="D41:E41"/>
    <mergeCell ref="F41:G41"/>
    <mergeCell ref="H41:I41"/>
    <mergeCell ref="B42:C42"/>
    <mergeCell ref="D42:E42"/>
    <mergeCell ref="F42:G42"/>
    <mergeCell ref="H42:I42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B35:C35"/>
    <mergeCell ref="B36:C36"/>
    <mergeCell ref="B37:C37"/>
    <mergeCell ref="B38:C38"/>
    <mergeCell ref="B39:C39"/>
    <mergeCell ref="B40:C40"/>
    <mergeCell ref="D34:E34"/>
    <mergeCell ref="B45:C45"/>
    <mergeCell ref="D45:E45"/>
    <mergeCell ref="F45:G45"/>
    <mergeCell ref="H45:I45"/>
    <mergeCell ref="B46:C46"/>
    <mergeCell ref="D46:E46"/>
    <mergeCell ref="F46:G46"/>
    <mergeCell ref="H46:I46"/>
    <mergeCell ref="B43:C43"/>
    <mergeCell ref="D43:E43"/>
    <mergeCell ref="F43:G43"/>
    <mergeCell ref="H43:I43"/>
    <mergeCell ref="B44:C44"/>
    <mergeCell ref="D44:E44"/>
    <mergeCell ref="F44:G44"/>
    <mergeCell ref="H44:I44"/>
    <mergeCell ref="B49:C49"/>
    <mergeCell ref="D49:E49"/>
    <mergeCell ref="F49:G49"/>
    <mergeCell ref="H49:I49"/>
    <mergeCell ref="B50:C50"/>
    <mergeCell ref="D50:E50"/>
    <mergeCell ref="F50:G50"/>
    <mergeCell ref="H50:I50"/>
    <mergeCell ref="B47:C47"/>
    <mergeCell ref="D47:E47"/>
    <mergeCell ref="F47:G47"/>
    <mergeCell ref="H47:I47"/>
    <mergeCell ref="B48:C48"/>
    <mergeCell ref="D48:E48"/>
    <mergeCell ref="F48:G48"/>
    <mergeCell ref="H48:I48"/>
    <mergeCell ref="F53:G53"/>
    <mergeCell ref="H53:I53"/>
    <mergeCell ref="B51:C51"/>
    <mergeCell ref="D51:E51"/>
    <mergeCell ref="F51:G51"/>
    <mergeCell ref="H51:I51"/>
    <mergeCell ref="B52:C52"/>
    <mergeCell ref="D52:E52"/>
    <mergeCell ref="F52:G52"/>
    <mergeCell ref="H52:I52"/>
    <mergeCell ref="B53:C53"/>
    <mergeCell ref="D53:E53"/>
    <mergeCell ref="F56:G56"/>
    <mergeCell ref="H56:I56"/>
    <mergeCell ref="B57:C57"/>
    <mergeCell ref="D57:E57"/>
    <mergeCell ref="F57:G57"/>
    <mergeCell ref="H57:I57"/>
    <mergeCell ref="B54:C54"/>
    <mergeCell ref="D54:E54"/>
    <mergeCell ref="F54:G54"/>
    <mergeCell ref="H54:I54"/>
    <mergeCell ref="B55:C55"/>
    <mergeCell ref="D55:E55"/>
    <mergeCell ref="F55:G55"/>
    <mergeCell ref="H55:I55"/>
    <mergeCell ref="B56:C56"/>
    <mergeCell ref="D56:E56"/>
    <mergeCell ref="F60:G60"/>
    <mergeCell ref="H60:I60"/>
    <mergeCell ref="B61:C61"/>
    <mergeCell ref="D61:E61"/>
    <mergeCell ref="F61:G61"/>
    <mergeCell ref="H61:I61"/>
    <mergeCell ref="B58:C58"/>
    <mergeCell ref="D58:E58"/>
    <mergeCell ref="F58:G58"/>
    <mergeCell ref="H58:I58"/>
    <mergeCell ref="B59:C59"/>
    <mergeCell ref="D59:E59"/>
    <mergeCell ref="F59:G59"/>
    <mergeCell ref="H59:I59"/>
    <mergeCell ref="B60:C60"/>
    <mergeCell ref="D60:E60"/>
    <mergeCell ref="F63:G63"/>
    <mergeCell ref="H63:I63"/>
    <mergeCell ref="B64:C64"/>
    <mergeCell ref="D64:E64"/>
    <mergeCell ref="F64:G64"/>
    <mergeCell ref="H64:I64"/>
    <mergeCell ref="B62:C62"/>
    <mergeCell ref="D62:E62"/>
    <mergeCell ref="F62:G62"/>
    <mergeCell ref="H62:I62"/>
    <mergeCell ref="B63:C63"/>
    <mergeCell ref="D63:E63"/>
    <mergeCell ref="F68:G68"/>
    <mergeCell ref="H68:I68"/>
    <mergeCell ref="B67:C67"/>
    <mergeCell ref="D67:E67"/>
    <mergeCell ref="F67:G67"/>
    <mergeCell ref="H67:I67"/>
    <mergeCell ref="B65:C65"/>
    <mergeCell ref="D65:E65"/>
    <mergeCell ref="F65:G65"/>
    <mergeCell ref="H65:I65"/>
    <mergeCell ref="B66:C66"/>
    <mergeCell ref="D66:E66"/>
    <mergeCell ref="F66:G66"/>
    <mergeCell ref="H66:I66"/>
    <mergeCell ref="B68:C68"/>
    <mergeCell ref="D68:E68"/>
    <mergeCell ref="F71:G71"/>
    <mergeCell ref="H71:I71"/>
    <mergeCell ref="B70:C70"/>
    <mergeCell ref="D70:E70"/>
    <mergeCell ref="F70:G70"/>
    <mergeCell ref="H70:I70"/>
    <mergeCell ref="B69:C69"/>
    <mergeCell ref="D69:E69"/>
    <mergeCell ref="F69:G69"/>
    <mergeCell ref="H69:I69"/>
    <mergeCell ref="B71:C71"/>
    <mergeCell ref="D71:E71"/>
    <mergeCell ref="F74:G74"/>
    <mergeCell ref="H74:I74"/>
    <mergeCell ref="B73:C73"/>
    <mergeCell ref="D73:E73"/>
    <mergeCell ref="F73:G73"/>
    <mergeCell ref="H73:I73"/>
    <mergeCell ref="B72:C72"/>
    <mergeCell ref="D72:E72"/>
    <mergeCell ref="F72:G72"/>
    <mergeCell ref="H72:I72"/>
    <mergeCell ref="B74:C74"/>
    <mergeCell ref="D74:E74"/>
    <mergeCell ref="F92:G92"/>
    <mergeCell ref="H92:I92"/>
    <mergeCell ref="B93:C93"/>
    <mergeCell ref="D93:E93"/>
    <mergeCell ref="F93:G93"/>
    <mergeCell ref="H93:I93"/>
    <mergeCell ref="B75:C75"/>
    <mergeCell ref="D75:E75"/>
    <mergeCell ref="F75:G75"/>
    <mergeCell ref="H75:I75"/>
    <mergeCell ref="B76:C76"/>
    <mergeCell ref="D76:E76"/>
    <mergeCell ref="F76:G76"/>
    <mergeCell ref="H76:I76"/>
    <mergeCell ref="B92:C92"/>
    <mergeCell ref="D92:E92"/>
    <mergeCell ref="B79:M79"/>
    <mergeCell ref="D80:E80"/>
    <mergeCell ref="B80:C80"/>
    <mergeCell ref="F80:G80"/>
    <mergeCell ref="H80:I80"/>
    <mergeCell ref="B82:C82"/>
    <mergeCell ref="D82:E82"/>
    <mergeCell ref="F82:G82"/>
    <mergeCell ref="H35:I35"/>
    <mergeCell ref="H34:I34"/>
    <mergeCell ref="H36:I36"/>
    <mergeCell ref="H37:I37"/>
    <mergeCell ref="H38:I38"/>
    <mergeCell ref="H39:I39"/>
    <mergeCell ref="H40:I40"/>
    <mergeCell ref="F40:G40"/>
    <mergeCell ref="B77:C77"/>
    <mergeCell ref="D77:E77"/>
    <mergeCell ref="F77:G77"/>
    <mergeCell ref="H77:I77"/>
    <mergeCell ref="D35:E35"/>
    <mergeCell ref="D36:E36"/>
    <mergeCell ref="D37:E37"/>
    <mergeCell ref="D38:E38"/>
    <mergeCell ref="D39:E39"/>
    <mergeCell ref="D40:E40"/>
    <mergeCell ref="F34:G34"/>
    <mergeCell ref="F35:G35"/>
    <mergeCell ref="F36:G36"/>
    <mergeCell ref="F37:G37"/>
    <mergeCell ref="F38:G38"/>
    <mergeCell ref="F39:G39"/>
    <mergeCell ref="B90:C90"/>
    <mergeCell ref="D90:E90"/>
    <mergeCell ref="F90:G90"/>
    <mergeCell ref="H90:I90"/>
    <mergeCell ref="B83:C83"/>
    <mergeCell ref="B84:C84"/>
    <mergeCell ref="B85:C85"/>
    <mergeCell ref="B87:C87"/>
    <mergeCell ref="D83:E83"/>
    <mergeCell ref="D84:E84"/>
    <mergeCell ref="D85:E85"/>
    <mergeCell ref="D87:E87"/>
    <mergeCell ref="F83:G83"/>
    <mergeCell ref="F84:G84"/>
    <mergeCell ref="F85:G85"/>
    <mergeCell ref="F87:G87"/>
    <mergeCell ref="H81:I81"/>
    <mergeCell ref="F81:G81"/>
    <mergeCell ref="D81:E81"/>
    <mergeCell ref="H83:I83"/>
    <mergeCell ref="H84:I84"/>
    <mergeCell ref="H85:I85"/>
    <mergeCell ref="H87:I87"/>
    <mergeCell ref="H86:I86"/>
    <mergeCell ref="B86:C86"/>
    <mergeCell ref="D86:E86"/>
    <mergeCell ref="F86:G86"/>
    <mergeCell ref="H82:I82"/>
    <mergeCell ref="B99:C99"/>
    <mergeCell ref="D99:E99"/>
    <mergeCell ref="F99:G99"/>
    <mergeCell ref="H99:I99"/>
    <mergeCell ref="B100:C100"/>
    <mergeCell ref="E100:J100"/>
    <mergeCell ref="B2:M2"/>
    <mergeCell ref="B96:C96"/>
    <mergeCell ref="D96:E96"/>
    <mergeCell ref="F96:G96"/>
    <mergeCell ref="H96:I96"/>
    <mergeCell ref="B97:C97"/>
    <mergeCell ref="D97:E97"/>
    <mergeCell ref="F97:G97"/>
    <mergeCell ref="H97:I97"/>
    <mergeCell ref="B98:C98"/>
    <mergeCell ref="D98:E98"/>
    <mergeCell ref="F98:G98"/>
    <mergeCell ref="H98:I98"/>
    <mergeCell ref="B91:C91"/>
    <mergeCell ref="D91:E91"/>
    <mergeCell ref="F91:G91"/>
    <mergeCell ref="H91:I91"/>
    <mergeCell ref="B81:C81"/>
  </mergeCells>
  <pageMargins left="0.23622047244094491" right="0.23622047244094491" top="0.39370078740157483" bottom="0.2362204724409449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2023-01-24T14:23:20Z</cp:lastPrinted>
  <dcterms:created xsi:type="dcterms:W3CDTF">2021-04-12T14:52:46Z</dcterms:created>
  <dcterms:modified xsi:type="dcterms:W3CDTF">2023-02-08T08:45:06Z</dcterms:modified>
</cp:coreProperties>
</file>